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5600" windowHeight="9780" activeTab="7"/>
  </bookViews>
  <sheets>
    <sheet name="GazNocif" sheetId="1" r:id="rId1"/>
    <sheet name="Glycines" sheetId="2" r:id="rId2"/>
    <sheet name="Balance_1" sheetId="3" r:id="rId3"/>
    <sheet name="Balance_2" sheetId="7" r:id="rId4"/>
    <sheet name="Naissances" sheetId="8" r:id="rId5"/>
    <sheet name="Jus d'orange" sheetId="9" r:id="rId6"/>
    <sheet name="Coucou" sheetId="10" r:id="rId7"/>
    <sheet name="Pression artérielle" sheetId="11" r:id="rId8"/>
  </sheets>
  <calcPr calcId="125725"/>
</workbook>
</file>

<file path=xl/calcChain.xml><?xml version="1.0" encoding="utf-8"?>
<calcChain xmlns="http://schemas.openxmlformats.org/spreadsheetml/2006/main">
  <c r="F32" i="11"/>
  <c r="E66" i="10"/>
  <c r="E26"/>
  <c r="E36" i="9"/>
  <c r="E56"/>
  <c r="M30" i="8"/>
  <c r="M29"/>
  <c r="M31" s="1"/>
  <c r="E24" i="7"/>
  <c r="E23"/>
  <c r="E24" i="3"/>
  <c r="E23"/>
  <c r="O37" i="8"/>
  <c r="O40" s="1"/>
  <c r="O41" s="1"/>
  <c r="C3" i="11"/>
  <c r="C4"/>
  <c r="C5"/>
  <c r="C6"/>
  <c r="C7"/>
  <c r="C8"/>
  <c r="C9"/>
  <c r="C10"/>
  <c r="C11"/>
  <c r="C2"/>
  <c r="O39" i="8"/>
  <c r="F39"/>
  <c r="F40" s="1"/>
  <c r="E27" i="2"/>
  <c r="D24" i="1"/>
  <c r="E26" i="7" l="1"/>
  <c r="E27" s="1"/>
  <c r="E26" i="3"/>
  <c r="E27" s="1"/>
</calcChain>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<sst xmlns="http://schemas.openxmlformats.org/spreadsheetml/2006/main" count="277" uniqueCount="157">
  <si>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</si>
  <si>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</si>
  <si>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</si>
  <si>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</si>
  <si>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</si>
  <si>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</si>
  <si>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</si>
  <si>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</si>
  <si>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</si>
  <si>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</si>
  <si>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</si>
  <si>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</si>
  <si>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</si>
  <si>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</si>
  <si>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</si>
  <si>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</si>
  <si>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</si>
  <si>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</si>
  <si>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</si>
  <si>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</si>
  <si>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</si>
  <si>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</si>
  <si>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</si>
  <si>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</si>
  <si>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</si>
  <si>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</si>
  <si>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</si>
  <si>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</si>
  <si>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</si>
  <si>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</si>
  <si>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</si>
  <si>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</si>
  <si>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</si>
  <si>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</si>
  <si>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</si>
  <si>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</si>
  <si>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</si>
  <si>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</si>
  <si>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</si>
  <si>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</si>
  <si>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</si>
  <si>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theme="3"/>
        <rFont val="Calibri"/>
        <family val="2"/>
        <scheme val="minor"/>
      </rPr>
      <t>TEST.Z</t>
    </r>
  </si>
  <si>
    <t>TEST.Z(Colonne_de_données;Norme;Ecart-type)</t>
  </si>
  <si>
    <t>La variance de la population est connue et vaut 100. L'écart-type vaut donc 10.</t>
  </si>
  <si>
    <r>
      <t xml:space="preserve">La syntaxe à utiliser ici est donc </t>
    </r>
    <r>
      <rPr>
        <b/>
        <sz val="11"/>
        <color theme="3"/>
        <rFont val="Calibri"/>
        <family val="2"/>
        <scheme val="minor"/>
      </rPr>
      <t>=TEST.Z(A2:A31;50;10)</t>
    </r>
  </si>
  <si>
    <r>
      <t xml:space="preserve">Il faut donc réaliser un test </t>
    </r>
    <r>
      <rPr>
        <b/>
        <sz val="11"/>
        <color theme="1"/>
        <rFont val="Calibri"/>
        <family val="2"/>
        <scheme val="minor"/>
      </rPr>
      <t>unilatéral</t>
    </r>
    <r>
      <rPr>
        <sz val="11"/>
        <color theme="1"/>
        <rFont val="Calibri"/>
        <family val="2"/>
        <scheme val="minor"/>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</si>
  <si>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</si>
  <si>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</si>
  <si>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</si>
  <si>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</si>
  <si>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theme="1"/>
        <rFont val="Calibri"/>
        <family val="2"/>
        <scheme val="minor"/>
      </rPr>
      <t>égale</t>
    </r>
    <r>
      <rPr>
        <sz val="11"/>
        <color theme="1"/>
        <rFont val="Calibri"/>
        <family val="2"/>
        <scheme val="minor"/>
      </rPr>
      <t xml:space="preserve"> à 15 cm.</t>
    </r>
  </si>
  <si>
    <t>Transparent 58</t>
  </si>
  <si>
    <r>
      <t>Il faut donc réaliser un test b</t>
    </r>
    <r>
      <rPr>
        <b/>
        <sz val="11"/>
        <color theme="1"/>
        <rFont val="Calibri"/>
        <family val="2"/>
        <scheme val="minor"/>
      </rPr>
      <t>ilatéral</t>
    </r>
    <r>
      <rPr>
        <sz val="11"/>
        <color theme="1"/>
        <rFont val="Calibri"/>
        <family val="2"/>
        <scheme val="minor"/>
      </rPr>
      <t>.</t>
    </r>
  </si>
  <si>
    <r>
      <t xml:space="preserve">Nous cherchons à comparer la moyenne d'une population (le taux de gaz nocif) avec une norme. Il s'agit de déterminer si le taux de gaz nocif moyen dans la population est </t>
    </r>
    <r>
      <rPr>
        <b/>
        <sz val="11"/>
        <color theme="1"/>
        <rFont val="Calibri"/>
        <family val="2"/>
        <scheme val="minor"/>
      </rPr>
      <t>inférieur ou égal</t>
    </r>
    <r>
      <rPr>
        <sz val="11"/>
        <color theme="1"/>
        <rFont val="Calibri"/>
        <family val="2"/>
        <scheme val="minor"/>
      </rPr>
      <t xml:space="preserve"> à 50.</t>
    </r>
  </si>
  <si>
    <t>Norme</t>
  </si>
  <si>
    <r>
      <rPr>
        <b/>
        <sz val="11"/>
        <color theme="1"/>
        <rFont val="Calibri"/>
        <family val="2"/>
        <scheme val="minor"/>
      </rPr>
      <t>H1</t>
    </r>
    <r>
      <rPr>
        <sz val="11"/>
        <color theme="1"/>
        <rFont val="Calibri"/>
        <family val="2"/>
        <scheme val="minor"/>
      </rPr>
      <t xml:space="preserve"> : La taille moyenne d'une gousse de glycine dans la population est différente de 15 cm.</t>
    </r>
  </si>
  <si>
    <r>
      <rPr>
        <b/>
        <sz val="11"/>
        <color theme="1"/>
        <rFont val="Calibri"/>
        <family val="2"/>
        <scheme val="minor"/>
      </rPr>
      <t>H0</t>
    </r>
    <r>
      <rPr>
        <sz val="11"/>
        <color theme="1"/>
        <rFont val="Calibri"/>
        <family val="2"/>
        <scheme val="minor"/>
      </rPr>
      <t xml:space="preserve"> : La taille moyenne d'une gousse de glycine dans la population est égale à 15 cm.</t>
    </r>
  </si>
  <si>
    <t>La variance de la population est inconnue.</t>
  </si>
  <si>
    <r>
      <t xml:space="preserve">Les transparents indiquent que la fonction à utiliser est : </t>
    </r>
    <r>
      <rPr>
        <b/>
        <sz val="11"/>
        <color theme="3"/>
        <rFont val="Calibri"/>
        <family val="2"/>
        <scheme val="minor"/>
      </rPr>
      <t>TEST.STUDENT</t>
    </r>
  </si>
  <si>
    <t>Taille</t>
  </si>
  <si>
    <r>
      <t xml:space="preserve">Il faut donc réaliser un test </t>
    </r>
    <r>
      <rPr>
        <b/>
        <sz val="11"/>
        <color theme="1"/>
        <rFont val="Calibri"/>
        <family val="2"/>
        <scheme val="minor"/>
      </rPr>
      <t>bilatéral</t>
    </r>
    <r>
      <rPr>
        <sz val="11"/>
        <color theme="1"/>
        <rFont val="Calibri"/>
        <family val="2"/>
        <scheme val="minor"/>
      </rPr>
      <t>.</t>
    </r>
  </si>
  <si>
    <r>
      <t xml:space="preserve">La syntaxe à utiliser ici est donc </t>
    </r>
    <r>
      <rPr>
        <b/>
        <sz val="11"/>
        <color theme="3"/>
        <rFont val="Calibri"/>
        <family val="2"/>
        <scheme val="minor"/>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</si>
  <si>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</si>
  <si>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theme="1"/>
        <rFont val="Calibri"/>
        <family val="2"/>
        <scheme val="minor"/>
      </rPr>
      <t>égale</t>
    </r>
    <r>
      <rPr>
        <sz val="11"/>
        <color theme="1"/>
        <rFont val="Calibri"/>
        <family val="2"/>
        <scheme val="minor"/>
      </rPr>
      <t xml:space="preserve"> à 4g^2.</t>
    </r>
  </si>
  <si>
    <r>
      <rPr>
        <b/>
        <sz val="11"/>
        <color theme="1"/>
        <rFont val="Calibri"/>
        <family val="2"/>
        <scheme val="minor"/>
      </rPr>
      <t>H0</t>
    </r>
    <r>
      <rPr>
        <sz val="11"/>
        <color theme="1"/>
        <rFont val="Calibri"/>
        <family val="2"/>
        <scheme val="minor"/>
      </rPr>
      <t xml:space="preserve"> : La variance des pesées dans la population est égale à 4g^2.</t>
    </r>
  </si>
  <si>
    <r>
      <rPr>
        <b/>
        <sz val="11"/>
        <color theme="1"/>
        <rFont val="Calibri"/>
        <family val="2"/>
        <scheme val="minor"/>
      </rPr>
      <t>H1</t>
    </r>
    <r>
      <rPr>
        <sz val="11"/>
        <color theme="1"/>
        <rFont val="Calibri"/>
        <family val="2"/>
        <scheme val="minor"/>
      </rPr>
      <t xml:space="preserve"> : La variance des pesées dans la population est différente de 4g^2.</t>
    </r>
  </si>
  <si>
    <t>La moyenne de la population est inconnue.</t>
  </si>
  <si>
    <r>
      <t xml:space="preserve">La syntaxe à utiliser ici est donc </t>
    </r>
    <r>
      <rPr>
        <b/>
        <sz val="11"/>
        <color theme="3"/>
        <rFont val="Calibri"/>
        <family val="2"/>
        <scheme val="minor"/>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</si>
  <si>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</si>
  <si>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</si>
  <si>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</si>
  <si>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</si>
  <si>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</si>
  <si>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</si>
  <si>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</si>
  <si>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</si>
  <si>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</si>
  <si>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</si>
  <si>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</si>
  <si>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</si>
  <si>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theme="1"/>
        <rFont val="Calibri"/>
        <family val="2"/>
        <scheme val="minor"/>
      </rPr>
      <t>égale</t>
    </r>
    <r>
      <rPr>
        <sz val="11"/>
        <color theme="1"/>
        <rFont val="Calibri"/>
        <family val="2"/>
        <scheme val="minor"/>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</si>
  <si>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</si>
  <si>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</si>
  <si>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</si>
  <si>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theme="3"/>
        <rFont val="Calibri"/>
        <family val="2"/>
        <scheme val="minor"/>
      </rPr>
      <t>=CRITERE.LOI.BINOMIALE(988;0,5;0,05)</t>
    </r>
  </si>
  <si>
    <r>
      <t xml:space="preserve">La fonction </t>
    </r>
    <r>
      <rPr>
        <b/>
        <sz val="11"/>
        <color theme="3"/>
        <rFont val="Calibri"/>
        <family val="2"/>
        <scheme val="minor"/>
      </rPr>
      <t xml:space="preserve">CRITERE.LOI.BINOMIALE(Effectif_total_échantillon; Proportion_cible;Risque_alpha) </t>
    </r>
    <r>
      <rPr>
        <sz val="11"/>
        <rFont val="Calibri"/>
        <family val="2"/>
        <scheme val="minor"/>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</si>
  <si>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</si>
  <si>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</si>
  <si>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</si>
  <si>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</si>
  <si>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</si>
  <si>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</si>
  <si>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</si>
  <si>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</si>
  <si>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</si>
  <si>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theme="3"/>
        <rFont val="Calibri"/>
        <family val="2"/>
        <scheme val="minor"/>
      </rPr>
      <t>=2*MIN(LOI.NORMALE.STANDARD(O32);1-LOI.NORMALE.STANDARD(O32))</t>
    </r>
    <r>
      <rPr>
        <sz val="11"/>
        <color theme="1"/>
        <rFont val="Calibri"/>
        <family val="2"/>
        <scheme val="minor"/>
      </rPr>
      <t xml:space="preserve"> permet de calculer la p-valeur ci-dessus.</t>
    </r>
  </si>
  <si>
    <r>
      <t xml:space="preserve">La p-valeur 0,41 &gt; 0,05 donc nous conservons H0. Ainsi, </t>
    </r>
    <r>
      <rPr>
        <b/>
        <sz val="11"/>
        <color theme="8"/>
        <rFont val="Calibri"/>
        <family val="2"/>
        <scheme val="minor"/>
      </rPr>
      <t>nous n'avons pas pu mettre en évidence de différence significative</t>
    </r>
    <r>
      <rPr>
        <sz val="11"/>
        <color theme="1"/>
        <rFont val="Calibri"/>
        <family val="2"/>
        <scheme val="minor"/>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</si>
  <si>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</si>
  <si>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</si>
  <si>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</si>
  <si>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</si>
  <si>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theme="1"/>
        <rFont val="Calibri"/>
        <family val="2"/>
        <scheme val="minor"/>
      </rPr>
      <t>H0</t>
    </r>
    <r>
      <rPr>
        <sz val="11"/>
        <color theme="1"/>
        <rFont val="Calibri"/>
        <family val="2"/>
        <scheme val="minor"/>
      </rPr>
      <t xml:space="preserve"> : La proportion de filles dans la population est égale à p0=50%.</t>
    </r>
  </si>
  <si>
    <r>
      <rPr>
        <b/>
        <sz val="11"/>
        <color theme="1"/>
        <rFont val="Calibri"/>
        <family val="2"/>
        <scheme val="minor"/>
      </rPr>
      <t>H1</t>
    </r>
    <r>
      <rPr>
        <sz val="11"/>
        <color theme="1"/>
        <rFont val="Calibri"/>
        <family val="2"/>
        <scheme val="minor"/>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</si>
  <si>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</si>
  <si>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</si>
  <si>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</si>
  <si>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</si>
  <si>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</si>
  <si>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</si>
  <si>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</si>
  <si>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theme="1"/>
        <rFont val="Calibri"/>
        <family val="2"/>
        <scheme val="minor"/>
      </rPr>
      <t>H0</t>
    </r>
    <r>
      <rPr>
        <sz val="11"/>
        <color theme="1"/>
        <rFont val="Calibri"/>
        <family val="2"/>
        <scheme val="minor"/>
      </rPr>
      <t xml:space="preserve"> : Les deux variances dont égales.</t>
    </r>
  </si>
  <si>
    <r>
      <rPr>
        <b/>
        <sz val="11"/>
        <color theme="1"/>
        <rFont val="Calibri"/>
        <family val="2"/>
        <scheme val="minor"/>
      </rPr>
      <t>H1</t>
    </r>
    <r>
      <rPr>
        <sz val="11"/>
        <color theme="1"/>
        <rFont val="Calibri"/>
        <family val="2"/>
        <scheme val="minor"/>
      </rPr>
      <t xml:space="preserve"> : Les deux variances sont différentes.</t>
    </r>
  </si>
  <si>
    <t>&gt;= 0,05</t>
  </si>
  <si>
    <r>
      <t xml:space="preserve">La p-valeur vaut 0,088 et est supérieure à 0,05. Nous conservons donc l'hypothèse nulle H0 au seuil alpha=5% : </t>
    </r>
    <r>
      <rPr>
        <b/>
        <sz val="11"/>
        <color theme="8"/>
        <rFont val="Calibri"/>
        <family val="2"/>
        <scheme val="minor"/>
      </rPr>
      <t>nous n'avons pas réussi à mettre en évidence de différence significative</t>
    </r>
    <r>
      <rPr>
        <sz val="11"/>
        <color theme="1"/>
        <rFont val="Calibri"/>
        <family val="2"/>
        <scheme val="minor"/>
      </rPr>
      <t xml:space="preserve"> entre les valeurs des deux variances.</t>
    </r>
  </si>
  <si>
    <t>Test de Fisher</t>
  </si>
  <si>
    <t>&lt; 0,05 (Valeur du seuil choisi ci-dessus)</t>
  </si>
  <si>
    <r>
      <t xml:space="preserve">Les transparents indiquent que la fonction à utiliser est : </t>
    </r>
    <r>
      <rPr>
        <b/>
        <sz val="11"/>
        <color theme="3"/>
        <rFont val="Calibri"/>
        <family val="2"/>
        <scheme val="minor"/>
      </rPr>
      <t>TEST.F</t>
    </r>
  </si>
  <si>
    <t>TEST.F(Colonne_du_premier_échantillon;Colonne_du_second_échantillon)</t>
  </si>
  <si>
    <r>
      <rPr>
        <b/>
        <sz val="11"/>
        <color theme="1"/>
        <rFont val="Calibri"/>
        <family val="2"/>
        <scheme val="minor"/>
      </rPr>
      <t xml:space="preserve">Il est également possible d'obtenir ce test à l'aide de l'utilitaire d'analyse d'Excel. </t>
    </r>
    <r>
      <rPr>
        <b/>
        <sz val="11"/>
        <color rgb="FFFF0000"/>
        <rFont val="Calibri"/>
        <family val="2"/>
        <scheme val="minor"/>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</si>
  <si>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</si>
  <si>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</si>
  <si>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</si>
  <si>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</si>
  <si>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theme="8"/>
        <rFont val="Calibri"/>
        <family val="2"/>
        <scheme val="minor"/>
      </rPr>
      <t>nous n'avons pas réussi à mettre en évidence de différence significative</t>
    </r>
    <r>
      <rPr>
        <sz val="11"/>
        <color theme="1"/>
        <rFont val="Calibri"/>
        <family val="2"/>
        <scheme val="minor"/>
      </rPr>
      <t xml:space="preserve"> entre les valeurs des deux variances.</t>
    </r>
  </si>
  <si>
    <t>*2=0,25</t>
  </si>
  <si>
    <t>Question 2</t>
  </si>
  <si>
    <r>
      <t xml:space="preserve">Nous cherchons à comparer </t>
    </r>
    <r>
      <rPr>
        <b/>
        <sz val="11"/>
        <color rgb="FFFF0000"/>
        <rFont val="Calibri"/>
        <family val="2"/>
        <scheme val="minor"/>
      </rPr>
      <t>les moyennes de deux populations indépendantes</t>
    </r>
    <r>
      <rPr>
        <sz val="11"/>
        <color theme="1"/>
        <rFont val="Calibri"/>
        <family val="2"/>
        <scheme val="minor"/>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</si>
  <si>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</si>
  <si>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rgb="FFFF0000"/>
        <rFont val="Calibri"/>
        <family val="2"/>
        <scheme val="minor"/>
      </rPr>
      <t>moyenne</t>
    </r>
    <r>
      <rPr>
        <sz val="11"/>
        <color theme="1"/>
        <rFont val="Calibri"/>
        <family val="2"/>
        <scheme val="minor"/>
      </rPr>
      <t xml:space="preserve"> de la variable taille de </t>
    </r>
    <r>
      <rPr>
        <b/>
        <sz val="11"/>
        <color rgb="FFFF0000"/>
        <rFont val="Calibri"/>
        <family val="2"/>
        <scheme val="minor"/>
      </rPr>
      <t>deux populations indépendantes</t>
    </r>
    <r>
      <rPr>
        <sz val="11"/>
        <color theme="1"/>
        <rFont val="Calibri"/>
        <family val="2"/>
        <scheme val="minor"/>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</si>
  <si>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rgb="FFFF0000"/>
        <rFont val="Calibri"/>
        <family val="2"/>
        <scheme val="minor"/>
      </rPr>
      <t>variance</t>
    </r>
    <r>
      <rPr>
        <sz val="11"/>
        <color theme="1"/>
        <rFont val="Calibri"/>
        <family val="2"/>
        <scheme val="minor"/>
      </rPr>
      <t xml:space="preserve"> de la variable taille de </t>
    </r>
    <r>
      <rPr>
        <b/>
        <sz val="11"/>
        <color rgb="FFFF0000"/>
        <rFont val="Calibri"/>
        <family val="2"/>
        <scheme val="minor"/>
      </rPr>
      <t>deux populations indépendantes</t>
    </r>
    <r>
      <rPr>
        <sz val="11"/>
        <color theme="1"/>
        <rFont val="Calibri"/>
        <family val="2"/>
        <scheme val="minor"/>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</si>
  <si>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theme="1"/>
        <rFont val="Calibri"/>
        <family val="2"/>
        <scheme val="minor"/>
      </rPr>
      <t>H0</t>
    </r>
    <r>
      <rPr>
        <sz val="11"/>
        <color theme="1"/>
        <rFont val="Calibri"/>
        <family val="2"/>
        <scheme val="minor"/>
      </rPr>
      <t xml:space="preserve"> : L'effet moyen des deux produits est le même sur la croissance.</t>
    </r>
  </si>
  <si>
    <r>
      <rPr>
        <b/>
        <sz val="11"/>
        <color theme="1"/>
        <rFont val="Calibri"/>
        <family val="2"/>
        <scheme val="minor"/>
      </rPr>
      <t>H1</t>
    </r>
    <r>
      <rPr>
        <sz val="11"/>
        <color theme="1"/>
        <rFont val="Calibri"/>
        <family val="2"/>
        <scheme val="minor"/>
      </rPr>
      <t xml:space="preserve"> : Le jus d’orange accélère en moyenne la croissance.</t>
    </r>
  </si>
  <si>
    <r>
      <rPr>
        <b/>
        <sz val="11"/>
        <color theme="1"/>
        <rFont val="Calibri"/>
        <family val="2"/>
        <scheme val="minor"/>
      </rPr>
      <t>H0</t>
    </r>
    <r>
      <rPr>
        <sz val="11"/>
        <color theme="1"/>
        <rFont val="Calibri"/>
        <family val="2"/>
        <scheme val="minor"/>
      </rPr>
      <t xml:space="preserve"> : La taille moyenne des œufs de coucou ne dépend pas de la taille du nid.</t>
    </r>
  </si>
  <si>
    <r>
      <rPr>
        <b/>
        <sz val="11"/>
        <color theme="1"/>
        <rFont val="Calibri"/>
        <family val="2"/>
        <scheme val="minor"/>
      </rPr>
      <t>H1</t>
    </r>
    <r>
      <rPr>
        <sz val="11"/>
        <color theme="1"/>
        <rFont val="Calibri"/>
        <family val="2"/>
        <scheme val="minor"/>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</si>
  <si>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</si>
  <si>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theme="3"/>
        <rFont val="Calibri"/>
        <family val="2"/>
        <scheme val="minor"/>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</si>
  <si>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</si>
  <si>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</si>
  <si>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theme="3"/>
        <rFont val="Calibri"/>
        <family val="2"/>
        <scheme val="minor"/>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</si>
  <si>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</si>
  <si>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</si>
  <si>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rgb="FFFF0000"/>
        <rFont val="Calibri"/>
        <family val="2"/>
        <scheme val="minor"/>
      </rPr>
      <t>les moyennes de deux populations dépendantes</t>
    </r>
    <r>
      <rPr>
        <sz val="11"/>
        <color theme="1"/>
        <rFont val="Calibri"/>
        <family val="2"/>
        <scheme val="minor"/>
      </rPr>
      <t xml:space="preserve"> (la pression artérielle moyenne avant traitement et après traitement). Il s'agit de déterminer si les pressions artérielles moyennes avant traitement et après traitement sont égales.</t>
    </r>
  </si>
  <si>
    <r>
      <rPr>
        <b/>
        <sz val="11"/>
        <color theme="1"/>
        <rFont val="Calibri"/>
        <family val="2"/>
        <scheme val="minor"/>
      </rPr>
      <t>H1</t>
    </r>
    <r>
      <rPr>
        <sz val="11"/>
        <color theme="1"/>
        <rFont val="Calibri"/>
        <family val="2"/>
        <scheme val="minor"/>
      </rPr>
      <t xml:space="preserve"> : La pression artérielle moyenne avant traitement est différente de la pression artérielle moyenne après traitement.</t>
    </r>
  </si>
  <si>
    <r>
      <rPr>
        <b/>
        <sz val="11"/>
        <color theme="1"/>
        <rFont val="Calibri"/>
        <family val="2"/>
        <scheme val="minor"/>
      </rPr>
      <t>H0</t>
    </r>
    <r>
      <rPr>
        <sz val="11"/>
        <color theme="1"/>
        <rFont val="Calibri"/>
        <family val="2"/>
        <scheme val="minor"/>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</si>
  <si>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</si>
  <si>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</si>
  <si>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</si>
  <si>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theme="3"/>
        <rFont val="Calibri"/>
        <family val="2"/>
        <scheme val="minor"/>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</si>
  <si>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</si>
  <si>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theme="9"/>
        <rFont val="Calibri"/>
        <family val="2"/>
        <scheme val="minor"/>
      </rPr>
      <t>significativement</t>
    </r>
    <r>
      <rPr>
        <sz val="11"/>
        <color theme="1"/>
        <rFont val="Calibri"/>
        <family val="2"/>
        <scheme val="minor"/>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</si>
  <si>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theme="9"/>
        <rFont val="Calibri"/>
        <family val="2"/>
        <scheme val="minor"/>
      </rPr>
      <t>significativement</t>
    </r>
    <r>
      <rPr>
        <sz val="11"/>
        <color theme="1"/>
        <rFont val="Calibri"/>
        <family val="2"/>
        <scheme val="minor"/>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</si>
  <si>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theme="8"/>
        <rFont val="Calibri"/>
        <family val="2"/>
        <scheme val="minor"/>
      </rPr>
      <t>nous</t>
    </r>
    <r>
      <rPr>
        <sz val="11"/>
        <color theme="8"/>
        <rFont val="Calibri"/>
        <family val="2"/>
        <scheme val="minor"/>
      </rPr>
      <t xml:space="preserve"> </t>
    </r>
    <r>
      <rPr>
        <b/>
        <sz val="11"/>
        <color theme="8"/>
        <rFont val="Calibri"/>
        <family val="2"/>
        <scheme val="minor"/>
      </rPr>
      <t>n'avons pas pu mettre en évidence de différence significative</t>
    </r>
    <r>
      <rPr>
        <sz val="11"/>
        <color theme="1"/>
        <rFont val="Calibri"/>
        <family val="2"/>
        <scheme val="minor"/>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</si>
  <si>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theme="9"/>
        <rFont val="Calibri"/>
        <family val="2"/>
        <scheme val="minor"/>
      </rPr>
      <t>significativement</t>
    </r>
    <r>
      <rPr>
        <sz val="11"/>
        <color theme="1"/>
        <rFont val="Calibri"/>
        <family val="2"/>
        <scheme val="minor"/>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</si>
  <si>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theme="9" tint="-0.249977111117893"/>
        <rFont val="Calibri"/>
        <family val="2"/>
        <scheme val="minor"/>
      </rPr>
      <t>significativement</t>
    </r>
    <r>
      <rPr>
        <sz val="11"/>
        <color theme="1"/>
        <rFont val="Calibri"/>
        <family val="2"/>
        <scheme val="minor"/>
      </rPr>
      <t xml:space="preserve"> différente 4g^2.  Le risque d'erreur associé à cette décision est un risque d'erreur de première espèce qui vaut 5%.</t>
    </r>
  </si>
  <si>
    <r>
      <t xml:space="preserve">La p-valeur 0,61 &gt; 0,05 donc nous conservons H0 au seuil alpha=5%. Ainsi, </t>
    </r>
    <r>
      <rPr>
        <b/>
        <sz val="11"/>
        <color theme="8"/>
        <rFont val="Calibri"/>
        <family val="2"/>
        <scheme val="minor"/>
      </rPr>
      <t>nous n'avons pas pu mettre en évidence de différence significative</t>
    </r>
    <r>
      <rPr>
        <sz val="11"/>
        <color theme="1"/>
        <rFont val="Calibri"/>
        <family val="2"/>
        <scheme val="minor"/>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</si>
  <si>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theme="9"/>
        <rFont val="Calibri"/>
        <family val="2"/>
        <scheme val="minor"/>
      </rPr>
      <t>significativement</t>
    </r>
    <r>
      <rPr>
        <sz val="11"/>
        <color theme="1"/>
        <rFont val="Calibri"/>
        <family val="2"/>
        <scheme val="minor"/>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</si>
  <si>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theme="9"/>
        <rFont val="Calibri"/>
        <family val="2"/>
        <scheme val="minor"/>
      </rPr>
      <t>significativement</t>
    </r>
    <r>
      <rPr>
        <sz val="11"/>
        <color theme="1"/>
        <rFont val="Calibri"/>
        <family val="2"/>
        <scheme val="minor"/>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</si>
</sst>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fonts count="14">
    <font>
      <sz val="11"/>
      <color theme="1"/>
      <name val="Calibri"/>
      <family val="2"/>
      <scheme val="minor"/>
    </font>
    <font>
      <sz val="8"/>
      <name val="Arial"/>
      <family val="2"/>
    </font>
    <font>
      <i/>
      <sz val="11"/>
      <color theme="1"/>
      <name val="Calibri"/>
      <family val="2"/>
      <scheme val="minor"/>
    </font>
    <font>
      <b/>
      <sz val="16"/>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b/>
      <sz val="11"/>
      <color theme="8"/>
      <name val="Calibri"/>
      <family val="2"/>
      <scheme val="minor"/>
    </font>
    <font>
      <b/>
      <sz val="11"/>
      <color theme="9"/>
      <name val="Calibri"/>
      <family val="2"/>
      <scheme val="minor"/>
    </font>
    <font>
      <sz val="11"/>
      <name val="Calibri"/>
      <family val="2"/>
      <scheme val="minor"/>
    </font>
    <font>
      <sz val="11"/>
      <color theme="8"/>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5">
    <xf numFmtId="0" fontId="0" fillId="0" borderId="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cellStyleXfs>
  <cellXfs count="45">
    <xf numFmtId="0" fontId="0" fillId="0" borderId="0" xfId="0"/>
    <xf numFmtId="0" fontId="0" fillId="0" borderId="0" xfId="0" applyFill="1" applyBorder="1" applyAlignment="1"/>
    <xf numFmtId="0" fontId="0" fillId="0" borderId="2" xfId="0" applyFill="1" applyBorder="1" applyAlignment="1"/>
    <xf numFmtId="0" fontId="2" fillId="0" borderId="3" xfId="0" applyFont="1" applyFill="1" applyBorder="1" applyAlignment="1">
      <alignment horizontal="center"/>
    </xf>
    <xf numFmtId="0" fontId="0" fillId="2" borderId="0" xfId="0" applyFill="1"/>
    <xf numFmtId="0" fontId="3" fillId="0" borderId="0" xfId="0" applyFont="1" applyAlignment="1">
      <alignment horizontal="center" vertical="center" textRotation="90"/>
    </xf>
    <xf numFmtId="0" fontId="4" fillId="0" borderId="4" xfId="1"/>
    <xf numFmtId="0" fontId="5" fillId="0" borderId="5" xfId="2"/>
    <xf numFmtId="0" fontId="6" fillId="0" borderId="6" xfId="3"/>
    <xf numFmtId="0" fontId="6" fillId="0" borderId="0" xfId="4"/>
    <xf numFmtId="0" fontId="0" fillId="0" borderId="0" xfId="0" applyAlignment="1">
      <alignment horizontal="center" wrapText="1"/>
    </xf>
    <xf numFmtId="0" fontId="0" fillId="0" borderId="0" xfId="0" applyAlignment="1">
      <alignment wrapText="1"/>
    </xf>
    <xf numFmtId="0" fontId="0" fillId="3" borderId="0" xfId="0" applyFill="1"/>
    <xf numFmtId="0" fontId="0" fillId="4" borderId="0" xfId="0" applyFill="1"/>
    <xf numFmtId="0" fontId="6" fillId="0" borderId="0" xfId="0" applyFont="1"/>
    <xf numFmtId="0" fontId="0" fillId="5" borderId="0" xfId="0" applyFill="1"/>
    <xf numFmtId="0" fontId="1" fillId="7" borderId="1" xfId="0" applyFont="1" applyFill="1" applyBorder="1" applyAlignment="1">
      <alignment horizontal="center" vertical="center"/>
    </xf>
    <xf numFmtId="0" fontId="0" fillId="7" borderId="1" xfId="0" applyFill="1" applyBorder="1"/>
    <xf numFmtId="0" fontId="0" fillId="6" borderId="1" xfId="0" applyFill="1" applyBorder="1"/>
    <xf numFmtId="0" fontId="0" fillId="0" borderId="0" xfId="0" applyFill="1"/>
    <xf numFmtId="0" fontId="0" fillId="0" borderId="0" xfId="0" applyAlignment="1">
      <alignment horizontal="center" vertical="center" wrapText="1"/>
    </xf>
    <xf numFmtId="0" fontId="0" fillId="9" borderId="0" xfId="0" applyFont="1" applyFill="1"/>
    <xf numFmtId="0" fontId="0" fillId="3" borderId="0" xfId="0" applyFill="1" applyBorder="1" applyAlignment="1"/>
    <xf numFmtId="0" fontId="5" fillId="0" borderId="5" xfId="2" applyAlignment="1">
      <alignment horizontal="left"/>
    </xf>
    <xf numFmtId="0" fontId="5" fillId="0" borderId="5" xfId="2" applyAlignment="1">
      <alignment horizontal="left" wrapText="1"/>
    </xf>
    <xf numFmtId="0" fontId="0" fillId="4" borderId="0" xfId="0" applyFill="1" applyBorder="1" applyAlignment="1"/>
    <xf numFmtId="0" fontId="0" fillId="0" borderId="0" xfId="0" applyFill="1" applyAlignment="1">
      <alignment horizontal="center" vertical="center" wrapText="1"/>
    </xf>
    <xf numFmtId="0" fontId="0" fillId="10" borderId="1" xfId="0" applyFill="1" applyBorder="1"/>
    <xf numFmtId="0" fontId="0" fillId="8" borderId="1" xfId="0" applyFill="1" applyBorder="1"/>
    <xf numFmtId="0" fontId="6" fillId="0" borderId="6" xfId="3" applyAlignment="1">
      <alignment horizontal="left" wrapText="1"/>
    </xf>
    <xf numFmtId="0" fontId="0" fillId="0" borderId="0" xfId="0" applyAlignment="1">
      <alignment horizontal="center" wrapText="1"/>
    </xf>
    <xf numFmtId="0" fontId="0" fillId="3"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wrapText="1"/>
    </xf>
    <xf numFmtId="0" fontId="0" fillId="4" borderId="0" xfId="0" applyFill="1" applyAlignment="1">
      <alignment horizontal="center" wrapText="1"/>
    </xf>
    <xf numFmtId="0" fontId="6" fillId="0" borderId="0" xfId="0" applyFont="1" applyAlignment="1">
      <alignment horizontal="center" wrapText="1"/>
    </xf>
    <xf numFmtId="0" fontId="0" fillId="0" borderId="0" xfId="0" applyAlignment="1">
      <alignment horizont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3" fillId="0" borderId="0" xfId="0" applyFont="1" applyAlignment="1">
      <alignment horizontal="center" vertical="center" textRotation="90"/>
    </xf>
    <xf numFmtId="0" fontId="0" fillId="0" borderId="0" xfId="0"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vertical="center" wrapText="1"/>
    </xf>
    <xf numFmtId="0" fontId="8" fillId="0" borderId="0" xfId="0" applyFont="1" applyAlignment="1">
      <alignment horizontal="center" wrapText="1"/>
    </xf>
    <xf numFmtId="0" fontId="0" fillId="0" borderId="1" xfId="0" applyBorder="1"/>
  </cellXfs>
  <cellStyles count="5">
    <cellStyle name="Normal" xfId="0" builtinId="0"/>
    <cellStyle name="Titre 1" xfId="1" builtinId="16"/>
    <cellStyle name="Titre 2" xfId="2" builtinId="17"/>
    <cellStyle name="Titre 3" xfId="3" builtinId="18"/>
    <cellStyle name="Titre 4" xfId="4" builtin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Histogramme</a:t>
            </a:r>
          </a:p>
        </c:rich>
      </c:tx>
    </c:title>
    <c:plotArea>
      <c:layout/>
      <c:barChart>
        <c:barDir val="col"/>
        <c:grouping val="clustered"/>
        <c:ser>
          <c:idx val="0"/>
          <c:order val="0"/>
          <c:tx>
            <c:v>Fréquence</c:v>
          </c:tx>
          <c:cat>
            <c:strRef>
              <c:f>GazNocif!$J$4:$J$9</c:f>
              <c:strCache>
                <c:ptCount val="6"/>
                <c:pt idx="0">
                  <c:v>29,6</c:v>
                </c:pt>
                <c:pt idx="1">
                  <c:v>38,32</c:v>
                </c:pt>
                <c:pt idx="2">
                  <c:v>47,04</c:v>
                </c:pt>
                <c:pt idx="3">
                  <c:v>55,76</c:v>
                </c:pt>
                <c:pt idx="4">
                  <c:v>64,48</c:v>
                </c:pt>
                <c:pt idx="5">
                  <c:v>ou plus...</c:v>
                </c:pt>
              </c:strCache>
            </c:strRef>
          </c:cat>
          <c:val>
            <c:numRef>
              <c:f>GazNocif!$K$4:$K$9</c:f>
              <c:numCache>
                <c:formatCode>General</c:formatCode>
                <c:ptCount val="6"/>
                <c:pt idx="0">
                  <c:v>1</c:v>
                </c:pt>
                <c:pt idx="1">
                  <c:v>1</c:v>
                </c:pt>
                <c:pt idx="2">
                  <c:v>4</c:v>
                </c:pt>
                <c:pt idx="3">
                  <c:v>11</c:v>
                </c:pt>
                <c:pt idx="4">
                  <c:v>9</c:v>
                </c:pt>
                <c:pt idx="5">
                  <c:v>4</c:v>
                </c:pt>
              </c:numCache>
            </c:numRef>
          </c:val>
        </c:ser>
        <c:axId val="51181440"/>
        <c:axId val="51007488"/>
      </c:barChart>
      <c:catAx>
        <c:axId val="51181440"/>
        <c:scaling>
          <c:orientation val="minMax"/>
        </c:scaling>
        <c:axPos val="b"/>
        <c:title>
          <c:tx>
            <c:rich>
              <a:bodyPr/>
              <a:lstStyle/>
              <a:p>
                <a:pPr>
                  <a:defRPr/>
                </a:pPr>
                <a:r>
                  <a:rPr lang="fr-FR"/>
                  <a:t>Classes</a:t>
                </a:r>
              </a:p>
            </c:rich>
          </c:tx>
        </c:title>
        <c:tickLblPos val="nextTo"/>
        <c:crossAx val="51007488"/>
        <c:crosses val="autoZero"/>
        <c:auto val="1"/>
        <c:lblAlgn val="ctr"/>
        <c:lblOffset val="100"/>
      </c:catAx>
      <c:valAx>
        <c:axId val="51007488"/>
        <c:scaling>
          <c:orientation val="minMax"/>
        </c:scaling>
        <c:axPos val="l"/>
        <c:title>
          <c:tx>
            <c:rich>
              <a:bodyPr/>
              <a:lstStyle/>
              <a:p>
                <a:pPr>
                  <a:defRPr/>
                </a:pPr>
                <a:r>
                  <a:rPr lang="fr-FR"/>
                  <a:t>Fréquence</a:t>
                </a:r>
              </a:p>
            </c:rich>
          </c:tx>
        </c:title>
        <c:numFmt formatCode="General" sourceLinked="1"/>
        <c:tickLblPos val="nextTo"/>
        <c:crossAx val="51181440"/>
        <c:crosses val="autoZero"/>
        <c:crossBetween val="between"/>
      </c:valAx>
    </c:plotArea>
    <c:legend>
      <c:legendPos val="r"/>
    </c:legend>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Histogramme</a:t>
            </a:r>
          </a:p>
        </c:rich>
      </c:tx>
    </c:title>
    <c:plotArea>
      <c:layout/>
      <c:barChart>
        <c:barDir val="col"/>
        <c:grouping val="clustered"/>
        <c:ser>
          <c:idx val="0"/>
          <c:order val="0"/>
          <c:tx>
            <c:v>Fréquence</c:v>
          </c:tx>
          <c:cat>
            <c:strRef>
              <c:f>Glycines!$K$7:$K$14</c:f>
              <c:strCache>
                <c:ptCount val="8"/>
                <c:pt idx="0">
                  <c:v>8,2</c:v>
                </c:pt>
                <c:pt idx="1">
                  <c:v>10,04285714</c:v>
                </c:pt>
                <c:pt idx="2">
                  <c:v>11,88571429</c:v>
                </c:pt>
                <c:pt idx="3">
                  <c:v>13,72857143</c:v>
                </c:pt>
                <c:pt idx="4">
                  <c:v>15,57142857</c:v>
                </c:pt>
                <c:pt idx="5">
                  <c:v>17,41428571</c:v>
                </c:pt>
                <c:pt idx="6">
                  <c:v>19,25714286</c:v>
                </c:pt>
                <c:pt idx="7">
                  <c:v>ou plus...</c:v>
                </c:pt>
              </c:strCache>
            </c:strRef>
          </c:cat>
          <c:val>
            <c:numRef>
              <c:f>Glycines!$L$7:$L$14</c:f>
              <c:numCache>
                <c:formatCode>General</c:formatCode>
                <c:ptCount val="8"/>
                <c:pt idx="0">
                  <c:v>1</c:v>
                </c:pt>
                <c:pt idx="1">
                  <c:v>3</c:v>
                </c:pt>
                <c:pt idx="2">
                  <c:v>5</c:v>
                </c:pt>
                <c:pt idx="3">
                  <c:v>11</c:v>
                </c:pt>
                <c:pt idx="4">
                  <c:v>11</c:v>
                </c:pt>
                <c:pt idx="5">
                  <c:v>10</c:v>
                </c:pt>
                <c:pt idx="6">
                  <c:v>7</c:v>
                </c:pt>
                <c:pt idx="7">
                  <c:v>6</c:v>
                </c:pt>
              </c:numCache>
            </c:numRef>
          </c:val>
        </c:ser>
        <c:axId val="51667328"/>
        <c:axId val="51669248"/>
      </c:barChart>
      <c:catAx>
        <c:axId val="51667328"/>
        <c:scaling>
          <c:orientation val="minMax"/>
        </c:scaling>
        <c:axPos val="b"/>
        <c:title>
          <c:tx>
            <c:rich>
              <a:bodyPr/>
              <a:lstStyle/>
              <a:p>
                <a:pPr>
                  <a:defRPr/>
                </a:pPr>
                <a:r>
                  <a:rPr lang="fr-FR"/>
                  <a:t>Classes</a:t>
                </a:r>
              </a:p>
            </c:rich>
          </c:tx>
        </c:title>
        <c:tickLblPos val="nextTo"/>
        <c:crossAx val="51669248"/>
        <c:crosses val="autoZero"/>
        <c:auto val="1"/>
        <c:lblAlgn val="ctr"/>
        <c:lblOffset val="100"/>
      </c:catAx>
      <c:valAx>
        <c:axId val="51669248"/>
        <c:scaling>
          <c:orientation val="minMax"/>
        </c:scaling>
        <c:axPos val="l"/>
        <c:title>
          <c:tx>
            <c:rich>
              <a:bodyPr/>
              <a:lstStyle/>
              <a:p>
                <a:pPr>
                  <a:defRPr/>
                </a:pPr>
                <a:r>
                  <a:rPr lang="fr-FR"/>
                  <a:t>Fréquence</a:t>
                </a:r>
              </a:p>
            </c:rich>
          </c:tx>
        </c:title>
        <c:numFmt formatCode="General" sourceLinked="1"/>
        <c:tickLblPos val="nextTo"/>
        <c:crossAx val="51667328"/>
        <c:crosses val="autoZero"/>
        <c:crossBetween val="between"/>
      </c:valAx>
    </c:plotArea>
    <c:legend>
      <c:legendPos val="r"/>
    </c:legend>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Histogramme</a:t>
            </a:r>
          </a:p>
        </c:rich>
      </c:tx>
      <c:layout/>
    </c:title>
    <c:plotArea>
      <c:layout/>
      <c:barChart>
        <c:barDir val="col"/>
        <c:grouping val="clustered"/>
        <c:ser>
          <c:idx val="0"/>
          <c:order val="0"/>
          <c:tx>
            <c:v>Fréquence</c:v>
          </c:tx>
          <c:cat>
            <c:strRef>
              <c:f>Balance_1!$K$8:$K$13</c:f>
              <c:strCache>
                <c:ptCount val="6"/>
                <c:pt idx="0">
                  <c:v>0,19</c:v>
                </c:pt>
                <c:pt idx="1">
                  <c:v>1,016</c:v>
                </c:pt>
                <c:pt idx="2">
                  <c:v>1,842</c:v>
                </c:pt>
                <c:pt idx="3">
                  <c:v>2,668</c:v>
                </c:pt>
                <c:pt idx="4">
                  <c:v>3,494</c:v>
                </c:pt>
                <c:pt idx="5">
                  <c:v>ou plus...</c:v>
                </c:pt>
              </c:strCache>
            </c:strRef>
          </c:cat>
          <c:val>
            <c:numRef>
              <c:f>Balance_1!$L$8:$L$13</c:f>
              <c:numCache>
                <c:formatCode>General</c:formatCode>
                <c:ptCount val="6"/>
                <c:pt idx="0">
                  <c:v>1</c:v>
                </c:pt>
                <c:pt idx="1">
                  <c:v>5</c:v>
                </c:pt>
                <c:pt idx="2">
                  <c:v>10</c:v>
                </c:pt>
                <c:pt idx="3">
                  <c:v>10</c:v>
                </c:pt>
                <c:pt idx="4">
                  <c:v>2</c:v>
                </c:pt>
                <c:pt idx="5">
                  <c:v>2</c:v>
                </c:pt>
              </c:numCache>
            </c:numRef>
          </c:val>
        </c:ser>
        <c:axId val="51698304"/>
        <c:axId val="51909376"/>
      </c:barChart>
      <c:catAx>
        <c:axId val="51698304"/>
        <c:scaling>
          <c:orientation val="minMax"/>
        </c:scaling>
        <c:axPos val="b"/>
        <c:title>
          <c:tx>
            <c:rich>
              <a:bodyPr/>
              <a:lstStyle/>
              <a:p>
                <a:pPr>
                  <a:defRPr/>
                </a:pPr>
                <a:r>
                  <a:rPr lang="fr-FR"/>
                  <a:t>Classes</a:t>
                </a:r>
              </a:p>
            </c:rich>
          </c:tx>
          <c:layout/>
        </c:title>
        <c:tickLblPos val="nextTo"/>
        <c:crossAx val="51909376"/>
        <c:crosses val="autoZero"/>
        <c:auto val="1"/>
        <c:lblAlgn val="ctr"/>
        <c:lblOffset val="100"/>
      </c:catAx>
      <c:valAx>
        <c:axId val="51909376"/>
        <c:scaling>
          <c:orientation val="minMax"/>
        </c:scaling>
        <c:axPos val="l"/>
        <c:title>
          <c:tx>
            <c:rich>
              <a:bodyPr/>
              <a:lstStyle/>
              <a:p>
                <a:pPr>
                  <a:defRPr/>
                </a:pPr>
                <a:r>
                  <a:rPr lang="fr-FR"/>
                  <a:t>Fréquence</a:t>
                </a:r>
              </a:p>
            </c:rich>
          </c:tx>
          <c:layout/>
        </c:title>
        <c:numFmt formatCode="General" sourceLinked="1"/>
        <c:tickLblPos val="nextTo"/>
        <c:crossAx val="51698304"/>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Histogramme</a:t>
            </a:r>
          </a:p>
        </c:rich>
      </c:tx>
    </c:title>
    <c:plotArea>
      <c:layout/>
      <c:barChart>
        <c:barDir val="col"/>
        <c:grouping val="clustered"/>
        <c:ser>
          <c:idx val="0"/>
          <c:order val="0"/>
          <c:tx>
            <c:v>Fréquence</c:v>
          </c:tx>
          <c:cat>
            <c:strRef>
              <c:f>Balance_1!$K$8:$K$13</c:f>
              <c:strCache>
                <c:ptCount val="6"/>
                <c:pt idx="0">
                  <c:v>0,19</c:v>
                </c:pt>
                <c:pt idx="1">
                  <c:v>1,016</c:v>
                </c:pt>
                <c:pt idx="2">
                  <c:v>1,842</c:v>
                </c:pt>
                <c:pt idx="3">
                  <c:v>2,668</c:v>
                </c:pt>
                <c:pt idx="4">
                  <c:v>3,494</c:v>
                </c:pt>
                <c:pt idx="5">
                  <c:v>ou plus...</c:v>
                </c:pt>
              </c:strCache>
            </c:strRef>
          </c:cat>
          <c:val>
            <c:numRef>
              <c:f>Balance_1!$L$8:$L$13</c:f>
              <c:numCache>
                <c:formatCode>General</c:formatCode>
                <c:ptCount val="6"/>
                <c:pt idx="0">
                  <c:v>1</c:v>
                </c:pt>
                <c:pt idx="1">
                  <c:v>5</c:v>
                </c:pt>
                <c:pt idx="2">
                  <c:v>10</c:v>
                </c:pt>
                <c:pt idx="3">
                  <c:v>10</c:v>
                </c:pt>
                <c:pt idx="4">
                  <c:v>2</c:v>
                </c:pt>
                <c:pt idx="5">
                  <c:v>2</c:v>
                </c:pt>
              </c:numCache>
            </c:numRef>
          </c:val>
        </c:ser>
        <c:axId val="52003968"/>
        <c:axId val="52005888"/>
      </c:barChart>
      <c:catAx>
        <c:axId val="52003968"/>
        <c:scaling>
          <c:orientation val="minMax"/>
        </c:scaling>
        <c:axPos val="b"/>
        <c:title>
          <c:tx>
            <c:rich>
              <a:bodyPr/>
              <a:lstStyle/>
              <a:p>
                <a:pPr>
                  <a:defRPr/>
                </a:pPr>
                <a:r>
                  <a:rPr lang="fr-FR"/>
                  <a:t>Classes</a:t>
                </a:r>
              </a:p>
            </c:rich>
          </c:tx>
        </c:title>
        <c:tickLblPos val="nextTo"/>
        <c:crossAx val="52005888"/>
        <c:crosses val="autoZero"/>
        <c:auto val="1"/>
        <c:lblAlgn val="ctr"/>
        <c:lblOffset val="100"/>
      </c:catAx>
      <c:valAx>
        <c:axId val="52005888"/>
        <c:scaling>
          <c:orientation val="minMax"/>
        </c:scaling>
        <c:axPos val="l"/>
        <c:title>
          <c:tx>
            <c:rich>
              <a:bodyPr/>
              <a:lstStyle/>
              <a:p>
                <a:pPr>
                  <a:defRPr/>
                </a:pPr>
                <a:r>
                  <a:rPr lang="fr-FR"/>
                  <a:t>Fréquence</a:t>
                </a:r>
              </a:p>
            </c:rich>
          </c:tx>
        </c:title>
        <c:numFmt formatCode="General" sourceLinked="1"/>
        <c:tickLblPos val="nextTo"/>
        <c:crossAx val="52003968"/>
        <c:crosses val="autoZero"/>
        <c:crossBetween val="between"/>
      </c:valAx>
    </c:plotArea>
    <c:legend>
      <c:legendPos val="r"/>
    </c:legend>
    <c:plotVisOnly val="1"/>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Histogramme</a:t>
            </a:r>
          </a:p>
        </c:rich>
      </c:tx>
      <c:layout/>
    </c:title>
    <c:plotArea>
      <c:layout/>
      <c:barChart>
        <c:barDir val="col"/>
        <c:grouping val="clustered"/>
        <c:ser>
          <c:idx val="0"/>
          <c:order val="0"/>
          <c:tx>
            <c:v>Fréquence</c:v>
          </c:tx>
          <c:cat>
            <c:strRef>
              <c:f>'Pression artérielle'!$M$19:$M$22</c:f>
              <c:strCache>
                <c:ptCount val="4"/>
                <c:pt idx="0">
                  <c:v>-4</c:v>
                </c:pt>
                <c:pt idx="1">
                  <c:v>-2</c:v>
                </c:pt>
                <c:pt idx="2">
                  <c:v>0</c:v>
                </c:pt>
                <c:pt idx="3">
                  <c:v>ou plus...</c:v>
                </c:pt>
              </c:strCache>
            </c:strRef>
          </c:cat>
          <c:val>
            <c:numRef>
              <c:f>'Pression artérielle'!$N$19:$N$22</c:f>
              <c:numCache>
                <c:formatCode>General</c:formatCode>
                <c:ptCount val="4"/>
                <c:pt idx="0">
                  <c:v>1</c:v>
                </c:pt>
                <c:pt idx="1">
                  <c:v>5</c:v>
                </c:pt>
                <c:pt idx="2">
                  <c:v>2</c:v>
                </c:pt>
                <c:pt idx="3">
                  <c:v>2</c:v>
                </c:pt>
              </c:numCache>
            </c:numRef>
          </c:val>
        </c:ser>
        <c:axId val="51837952"/>
        <c:axId val="51823744"/>
      </c:barChart>
      <c:catAx>
        <c:axId val="51837952"/>
        <c:scaling>
          <c:orientation val="minMax"/>
        </c:scaling>
        <c:axPos val="b"/>
        <c:title>
          <c:tx>
            <c:rich>
              <a:bodyPr/>
              <a:lstStyle/>
              <a:p>
                <a:pPr>
                  <a:defRPr/>
                </a:pPr>
                <a:r>
                  <a:rPr lang="fr-FR"/>
                  <a:t>Classes</a:t>
                </a:r>
              </a:p>
            </c:rich>
          </c:tx>
          <c:layout/>
        </c:title>
        <c:tickLblPos val="nextTo"/>
        <c:crossAx val="51823744"/>
        <c:crosses val="autoZero"/>
        <c:auto val="1"/>
        <c:lblAlgn val="ctr"/>
        <c:lblOffset val="100"/>
      </c:catAx>
      <c:valAx>
        <c:axId val="51823744"/>
        <c:scaling>
          <c:orientation val="minMax"/>
        </c:scaling>
        <c:axPos val="l"/>
        <c:title>
          <c:tx>
            <c:rich>
              <a:bodyPr/>
              <a:lstStyle/>
              <a:p>
                <a:pPr>
                  <a:defRPr/>
                </a:pPr>
                <a:r>
                  <a:rPr lang="fr-FR"/>
                  <a:t>Fréquence</a:t>
                </a:r>
              </a:p>
            </c:rich>
          </c:tx>
          <c:layout/>
        </c:title>
        <c:numFmt formatCode="General" sourceLinked="1"/>
        <c:tickLblPos val="nextTo"/>
        <c:crossAx val="51837952"/>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11</xdr:col>
      <xdr:colOff>752475</xdr:colOff>
      <xdr:row>1</xdr:row>
      <xdr:rowOff>9525</xdr:rowOff>
    </xdr:from>
    <xdr:to>
      <xdr:col>19</xdr:col>
      <xdr:colOff>9524</xdr:colOff>
      <xdr:row>28</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19050</xdr:colOff>
      <xdr:row>27</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752475</xdr:colOff>
      <xdr:row>28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0</xdr:rowOff>
    </xdr:from>
    <xdr:to>
      <xdr:col>20</xdr:col>
      <xdr:colOff>752475</xdr:colOff>
      <xdr:row>28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9524</xdr:colOff>
      <xdr:row>24</xdr:row>
      <xdr:rowOff>0</xdr:rowOff>
    </xdr:from>
    <xdr:to>
      <xdr:col>13</xdr:col>
      <xdr:colOff>1085850</xdr:colOff>
      <xdr:row>50</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K31"/>
  <sheetViews>
    <sheetView workbookViewId="0">
      <selection activeCell="C26" sqref="C26:H29"/>
    </sheetView>
  </sheetViews>
  <sheetFormatPr baseColWidth="10" defaultRowHeight="15"/>
  <sheetData>
    <row r="1" spans="1:11" ht="20.25" thickBot="1">
      <c r="A1" t="s">
        <v>48</v>
      </c>
      <c r="C1" s="6" t="s">
        <v>37</v>
      </c>
      <c r="D1" s="6"/>
      <c r="E1" s="6"/>
      <c r="F1" s="6"/>
      <c r="G1" s="6"/>
      <c r="H1" s="6"/>
    </row>
    <row r="2" spans="1:11" ht="16.5" thickTop="1" thickBot="1">
      <c r="A2">
        <v>52</v>
      </c>
      <c r="C2" s="9" t="s">
        <v>36</v>
      </c>
    </row>
    <row r="3" spans="1:11">
      <c r="A3">
        <v>60.2</v>
      </c>
      <c r="J3" s="3" t="s">
        <v>1</v>
      </c>
      <c r="K3" s="3" t="s">
        <v>3</v>
      </c>
    </row>
    <row r="4" spans="1:11">
      <c r="A4">
        <v>68.8</v>
      </c>
      <c r="C4" s="30" t="s">
        <v>53</v>
      </c>
      <c r="D4" s="30"/>
      <c r="E4" s="30"/>
      <c r="F4" s="30"/>
      <c r="G4" s="30"/>
      <c r="H4" s="30"/>
      <c r="J4" s="1">
        <v>29.6</v>
      </c>
      <c r="K4" s="1">
        <v>1</v>
      </c>
    </row>
    <row r="5" spans="1:11" ht="15" customHeight="1">
      <c r="A5">
        <v>46.8</v>
      </c>
      <c r="C5" s="30"/>
      <c r="D5" s="30"/>
      <c r="E5" s="30"/>
      <c r="F5" s="30"/>
      <c r="G5" s="30"/>
      <c r="H5" s="30"/>
      <c r="J5" s="1">
        <v>38.32</v>
      </c>
      <c r="K5" s="1">
        <v>1</v>
      </c>
    </row>
    <row r="6" spans="1:11" ht="15" customHeight="1">
      <c r="A6">
        <v>62.2</v>
      </c>
      <c r="C6" s="30"/>
      <c r="D6" s="30"/>
      <c r="E6" s="30"/>
      <c r="F6" s="30"/>
      <c r="G6" s="30"/>
      <c r="H6" s="30"/>
      <c r="J6" s="1">
        <v>47.040000000000006</v>
      </c>
      <c r="K6" s="1">
        <v>4</v>
      </c>
    </row>
    <row r="7" spans="1:11">
      <c r="A7">
        <v>53.5</v>
      </c>
      <c r="J7" s="1">
        <v>55.760000000000005</v>
      </c>
      <c r="K7" s="1">
        <v>11</v>
      </c>
    </row>
    <row r="8" spans="1:11">
      <c r="A8">
        <v>50.9</v>
      </c>
      <c r="C8" t="s">
        <v>45</v>
      </c>
      <c r="J8" s="1">
        <v>64.48</v>
      </c>
      <c r="K8" s="1">
        <v>9</v>
      </c>
    </row>
    <row r="9" spans="1:11" ht="15.75" thickBot="1">
      <c r="A9">
        <v>44.9</v>
      </c>
      <c r="J9" s="2" t="s">
        <v>2</v>
      </c>
      <c r="K9" s="2">
        <v>4</v>
      </c>
    </row>
    <row r="10" spans="1:11">
      <c r="A10">
        <v>73.2</v>
      </c>
      <c r="C10" t="s">
        <v>46</v>
      </c>
    </row>
    <row r="11" spans="1:11">
      <c r="A11">
        <v>60.4</v>
      </c>
    </row>
    <row r="12" spans="1:11">
      <c r="A12">
        <v>61.9</v>
      </c>
      <c r="C12" t="s">
        <v>38</v>
      </c>
    </row>
    <row r="13" spans="1:11">
      <c r="A13">
        <v>67.8</v>
      </c>
      <c r="C13" s="31" t="s">
        <v>39</v>
      </c>
      <c r="D13" s="31"/>
      <c r="E13" s="31"/>
      <c r="F13" s="31"/>
      <c r="G13" s="31"/>
      <c r="H13" s="31"/>
    </row>
    <row r="14" spans="1:11">
      <c r="A14">
        <v>30.5</v>
      </c>
      <c r="C14" s="31"/>
      <c r="D14" s="31"/>
      <c r="E14" s="31"/>
      <c r="F14" s="31"/>
      <c r="G14" s="31"/>
      <c r="H14" s="31"/>
    </row>
    <row r="15" spans="1:11">
      <c r="A15">
        <v>52.5</v>
      </c>
      <c r="C15" s="32" t="s">
        <v>40</v>
      </c>
      <c r="D15" s="32"/>
      <c r="E15" s="32"/>
      <c r="F15" s="32"/>
      <c r="G15" s="32"/>
      <c r="H15" s="32"/>
    </row>
    <row r="16" spans="1:11">
      <c r="A16">
        <v>40.4</v>
      </c>
      <c r="C16" s="32"/>
      <c r="D16" s="32"/>
      <c r="E16" s="32"/>
      <c r="F16" s="32"/>
      <c r="G16" s="32"/>
      <c r="H16" s="32"/>
    </row>
    <row r="17" spans="1:8">
      <c r="A17">
        <v>29.6</v>
      </c>
    </row>
    <row r="18" spans="1:8">
      <c r="A18">
        <v>58.3</v>
      </c>
      <c r="C18" t="s">
        <v>43</v>
      </c>
    </row>
    <row r="19" spans="1:8">
      <c r="A19">
        <v>62.6</v>
      </c>
      <c r="C19" t="s">
        <v>41</v>
      </c>
    </row>
    <row r="20" spans="1:8">
      <c r="A20">
        <v>53.6</v>
      </c>
      <c r="C20" s="14" t="s">
        <v>42</v>
      </c>
    </row>
    <row r="21" spans="1:8">
      <c r="A21">
        <v>64.599999999999994</v>
      </c>
      <c r="C21" t="s">
        <v>44</v>
      </c>
    </row>
    <row r="22" spans="1:8">
      <c r="A22">
        <v>54.4</v>
      </c>
    </row>
    <row r="23" spans="1:8" ht="15" customHeight="1">
      <c r="A23">
        <v>53.8</v>
      </c>
    </row>
    <row r="24" spans="1:8">
      <c r="A24">
        <v>49.8</v>
      </c>
      <c r="C24" t="s">
        <v>73</v>
      </c>
      <c r="D24" s="13">
        <f>ZTEST(A2:A31,50,10)</f>
        <v>1.010721963997141E-2</v>
      </c>
      <c r="E24" t="s">
        <v>47</v>
      </c>
    </row>
    <row r="25" spans="1:8">
      <c r="A25">
        <v>57.4</v>
      </c>
    </row>
    <row r="26" spans="1:8" ht="15" customHeight="1">
      <c r="A26">
        <v>63.1</v>
      </c>
      <c r="C26" s="30" t="s">
        <v>155</v>
      </c>
      <c r="D26" s="30"/>
      <c r="E26" s="30"/>
      <c r="F26" s="30"/>
      <c r="G26" s="30"/>
      <c r="H26" s="30"/>
    </row>
    <row r="27" spans="1:8">
      <c r="A27">
        <v>53.4</v>
      </c>
      <c r="C27" s="30"/>
      <c r="D27" s="30"/>
      <c r="E27" s="30"/>
      <c r="F27" s="30"/>
      <c r="G27" s="30"/>
      <c r="H27" s="30"/>
    </row>
    <row r="28" spans="1:8">
      <c r="A28">
        <v>59.4</v>
      </c>
      <c r="C28" s="30"/>
      <c r="D28" s="30"/>
      <c r="E28" s="30"/>
      <c r="F28" s="30"/>
      <c r="G28" s="30"/>
      <c r="H28" s="30"/>
    </row>
    <row r="29" spans="1:8">
      <c r="A29">
        <v>48.6</v>
      </c>
      <c r="C29" s="30"/>
      <c r="D29" s="30"/>
      <c r="E29" s="30"/>
      <c r="F29" s="30"/>
      <c r="G29" s="30"/>
      <c r="H29" s="30"/>
    </row>
    <row r="30" spans="1:8">
      <c r="A30">
        <v>40.700000000000003</v>
      </c>
    </row>
    <row r="31" spans="1:8">
      <c r="A31">
        <v>51.9</v>
      </c>
    </row>
  </sheetData>
  <mergeCells count="4">
    <mergeCell ref="C26:H29"/>
    <mergeCell ref="C4:H6"/>
    <mergeCell ref="C13:H14"/>
    <mergeCell ref="C15:H1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L55"/>
  <sheetViews>
    <sheetView workbookViewId="0">
      <selection activeCell="D1" sqref="D1"/>
    </sheetView>
  </sheetViews>
  <sheetFormatPr baseColWidth="10" defaultRowHeight="15"/>
  <sheetData>
    <row r="1" spans="1:12" ht="20.25" thickBot="1">
      <c r="A1" s="17" t="s">
        <v>59</v>
      </c>
      <c r="B1" s="18" t="s">
        <v>54</v>
      </c>
      <c r="D1" s="6" t="s">
        <v>37</v>
      </c>
      <c r="E1" s="6"/>
      <c r="F1" s="6"/>
      <c r="G1" s="6"/>
      <c r="H1" s="6"/>
      <c r="I1" s="6"/>
    </row>
    <row r="2" spans="1:12" ht="15.75" thickTop="1">
      <c r="A2" s="16">
        <v>19.100000000000001</v>
      </c>
      <c r="B2" s="18">
        <v>15</v>
      </c>
      <c r="D2" s="9" t="s">
        <v>51</v>
      </c>
    </row>
    <row r="3" spans="1:12">
      <c r="A3" s="16">
        <v>14.8</v>
      </c>
      <c r="B3" s="18">
        <v>15</v>
      </c>
    </row>
    <row r="4" spans="1:12">
      <c r="A4" s="16">
        <v>19.7</v>
      </c>
      <c r="B4" s="18">
        <v>15</v>
      </c>
      <c r="D4" s="30" t="s">
        <v>50</v>
      </c>
      <c r="E4" s="30"/>
      <c r="F4" s="30"/>
      <c r="G4" s="30"/>
      <c r="H4" s="30"/>
      <c r="I4" s="30"/>
    </row>
    <row r="5" spans="1:12" ht="15.75" thickBot="1">
      <c r="A5" s="16">
        <v>21.1</v>
      </c>
      <c r="B5" s="18">
        <v>15</v>
      </c>
      <c r="D5" s="30"/>
      <c r="E5" s="30"/>
      <c r="F5" s="30"/>
      <c r="G5" s="30"/>
      <c r="H5" s="30"/>
      <c r="I5" s="30"/>
    </row>
    <row r="6" spans="1:12">
      <c r="A6" s="16">
        <v>19.399999999999999</v>
      </c>
      <c r="B6" s="18">
        <v>15</v>
      </c>
      <c r="D6" s="30"/>
      <c r="E6" s="30"/>
      <c r="F6" s="30"/>
      <c r="G6" s="30"/>
      <c r="H6" s="30"/>
      <c r="I6" s="30"/>
      <c r="K6" s="3" t="s">
        <v>1</v>
      </c>
      <c r="L6" s="3" t="s">
        <v>3</v>
      </c>
    </row>
    <row r="7" spans="1:12">
      <c r="A7" s="16">
        <v>19.5</v>
      </c>
      <c r="B7" s="18">
        <v>15</v>
      </c>
      <c r="K7" s="1">
        <v>8.1999999999999993</v>
      </c>
      <c r="L7" s="1">
        <v>1</v>
      </c>
    </row>
    <row r="8" spans="1:12">
      <c r="A8" s="16">
        <v>18.899999999999999</v>
      </c>
      <c r="B8" s="18">
        <v>15</v>
      </c>
      <c r="D8" t="s">
        <v>60</v>
      </c>
      <c r="K8" s="1">
        <v>10.042857142857143</v>
      </c>
      <c r="L8" s="1">
        <v>3</v>
      </c>
    </row>
    <row r="9" spans="1:12">
      <c r="A9" s="16">
        <v>14.6</v>
      </c>
      <c r="B9" s="18">
        <v>15</v>
      </c>
      <c r="K9" s="1">
        <v>11.885714285714286</v>
      </c>
      <c r="L9" s="1">
        <v>5</v>
      </c>
    </row>
    <row r="10" spans="1:12">
      <c r="A10" s="16">
        <v>10.199999999999999</v>
      </c>
      <c r="B10" s="18">
        <v>15</v>
      </c>
      <c r="D10" t="s">
        <v>46</v>
      </c>
      <c r="K10" s="1">
        <v>13.728571428571428</v>
      </c>
      <c r="L10" s="1">
        <v>11</v>
      </c>
    </row>
    <row r="11" spans="1:12">
      <c r="A11" s="16">
        <v>14.6</v>
      </c>
      <c r="B11" s="18">
        <v>15</v>
      </c>
      <c r="K11" s="1">
        <v>15.571428571428573</v>
      </c>
      <c r="L11" s="1">
        <v>11</v>
      </c>
    </row>
    <row r="12" spans="1:12">
      <c r="A12" s="16">
        <v>16.399999999999999</v>
      </c>
      <c r="B12" s="18">
        <v>15</v>
      </c>
      <c r="D12" t="s">
        <v>38</v>
      </c>
      <c r="K12" s="1">
        <v>17.414285714285715</v>
      </c>
      <c r="L12" s="1">
        <v>10</v>
      </c>
    </row>
    <row r="13" spans="1:12">
      <c r="A13" s="16">
        <v>21.1</v>
      </c>
      <c r="B13" s="18">
        <v>15</v>
      </c>
      <c r="D13" s="33" t="s">
        <v>56</v>
      </c>
      <c r="E13" s="33"/>
      <c r="F13" s="33"/>
      <c r="G13" s="33"/>
      <c r="H13" s="33"/>
      <c r="I13" s="33"/>
      <c r="K13" s="1">
        <v>19.25714285714286</v>
      </c>
      <c r="L13" s="1">
        <v>7</v>
      </c>
    </row>
    <row r="14" spans="1:12" ht="15.75" thickBot="1">
      <c r="A14" s="16">
        <v>20.7</v>
      </c>
      <c r="B14" s="18">
        <v>15</v>
      </c>
      <c r="D14" s="33"/>
      <c r="E14" s="33"/>
      <c r="F14" s="33"/>
      <c r="G14" s="33"/>
      <c r="H14" s="33"/>
      <c r="I14" s="33"/>
      <c r="K14" s="2" t="s">
        <v>2</v>
      </c>
      <c r="L14" s="2">
        <v>6</v>
      </c>
    </row>
    <row r="15" spans="1:12">
      <c r="A15" s="16">
        <v>18.7</v>
      </c>
      <c r="B15" s="18">
        <v>15</v>
      </c>
      <c r="D15" s="34" t="s">
        <v>55</v>
      </c>
      <c r="E15" s="34"/>
      <c r="F15" s="34"/>
      <c r="G15" s="34"/>
      <c r="H15" s="34"/>
      <c r="I15" s="34"/>
    </row>
    <row r="16" spans="1:12">
      <c r="A16" s="16">
        <v>17.600000000000001</v>
      </c>
      <c r="B16" s="18">
        <v>15</v>
      </c>
      <c r="D16" s="34"/>
      <c r="E16" s="34"/>
      <c r="F16" s="34"/>
      <c r="G16" s="34"/>
      <c r="H16" s="34"/>
      <c r="I16" s="34"/>
    </row>
    <row r="17" spans="1:9">
      <c r="A17" s="16">
        <v>13.2</v>
      </c>
      <c r="B17" s="18">
        <v>15</v>
      </c>
    </row>
    <row r="18" spans="1:9">
      <c r="A18" s="16">
        <v>14</v>
      </c>
      <c r="B18" s="18">
        <v>15</v>
      </c>
      <c r="D18" t="s">
        <v>57</v>
      </c>
    </row>
    <row r="19" spans="1:9">
      <c r="A19" s="16">
        <v>12</v>
      </c>
      <c r="B19" s="18">
        <v>15</v>
      </c>
      <c r="D19" t="s">
        <v>58</v>
      </c>
    </row>
    <row r="20" spans="1:9">
      <c r="A20" s="16">
        <v>18.3</v>
      </c>
      <c r="B20" s="18">
        <v>15</v>
      </c>
      <c r="D20" s="35" t="s">
        <v>107</v>
      </c>
      <c r="E20" s="35"/>
      <c r="F20" s="35"/>
      <c r="G20" s="35"/>
      <c r="H20" s="35"/>
      <c r="I20" s="35"/>
    </row>
    <row r="21" spans="1:9">
      <c r="A21" s="16">
        <v>17.8</v>
      </c>
      <c r="B21" s="18">
        <v>15</v>
      </c>
      <c r="D21" s="35"/>
      <c r="E21" s="35"/>
      <c r="F21" s="35"/>
      <c r="G21" s="35"/>
      <c r="H21" s="35"/>
      <c r="I21" s="35"/>
    </row>
    <row r="22" spans="1:9">
      <c r="A22" s="16">
        <v>10.7</v>
      </c>
      <c r="B22" s="18">
        <v>15</v>
      </c>
      <c r="D22" t="s">
        <v>61</v>
      </c>
    </row>
    <row r="23" spans="1:9">
      <c r="A23" s="16">
        <v>16.5</v>
      </c>
      <c r="B23" s="18">
        <v>15</v>
      </c>
      <c r="D23" s="30" t="s">
        <v>62</v>
      </c>
      <c r="E23" s="30"/>
      <c r="F23" s="30"/>
      <c r="G23" s="30"/>
      <c r="H23" s="30"/>
      <c r="I23" s="30"/>
    </row>
    <row r="24" spans="1:9" ht="15" customHeight="1">
      <c r="A24" s="16">
        <v>14.5</v>
      </c>
      <c r="B24" s="18">
        <v>15</v>
      </c>
      <c r="D24" s="30"/>
      <c r="E24" s="30"/>
      <c r="F24" s="30"/>
      <c r="G24" s="30"/>
      <c r="H24" s="30"/>
      <c r="I24" s="30"/>
    </row>
    <row r="25" spans="1:9" ht="15" customHeight="1">
      <c r="A25" s="16">
        <v>17.5</v>
      </c>
      <c r="B25" s="18">
        <v>15</v>
      </c>
      <c r="D25" s="30"/>
      <c r="E25" s="30"/>
      <c r="F25" s="30"/>
      <c r="G25" s="30"/>
      <c r="H25" s="30"/>
      <c r="I25" s="30"/>
    </row>
    <row r="26" spans="1:9">
      <c r="A26" s="16">
        <v>12.2</v>
      </c>
      <c r="B26" s="18">
        <v>15</v>
      </c>
    </row>
    <row r="27" spans="1:9">
      <c r="A27" s="16">
        <v>8.6</v>
      </c>
      <c r="B27" s="18">
        <v>15</v>
      </c>
      <c r="D27" t="s">
        <v>73</v>
      </c>
      <c r="E27" s="12">
        <f>TTEST(A2:A55,B2:B55,2,1)</f>
        <v>0.61449705791956133</v>
      </c>
      <c r="F27" t="s">
        <v>68</v>
      </c>
    </row>
    <row r="28" spans="1:9">
      <c r="A28" s="16">
        <v>9.1</v>
      </c>
      <c r="B28" s="18">
        <v>15</v>
      </c>
    </row>
    <row r="29" spans="1:9" ht="15" customHeight="1">
      <c r="A29" s="16">
        <v>17</v>
      </c>
      <c r="B29" s="18">
        <v>15</v>
      </c>
      <c r="D29" s="30" t="s">
        <v>154</v>
      </c>
      <c r="E29" s="30"/>
      <c r="F29" s="30"/>
      <c r="G29" s="30"/>
      <c r="H29" s="30"/>
      <c r="I29" s="30"/>
    </row>
    <row r="30" spans="1:9">
      <c r="A30" s="16">
        <v>15.3</v>
      </c>
      <c r="B30" s="18">
        <v>15</v>
      </c>
      <c r="D30" s="30"/>
      <c r="E30" s="30"/>
      <c r="F30" s="30"/>
      <c r="G30" s="30"/>
      <c r="H30" s="30"/>
      <c r="I30" s="30"/>
    </row>
    <row r="31" spans="1:9">
      <c r="A31" s="16">
        <v>15.8</v>
      </c>
      <c r="B31" s="18">
        <v>15</v>
      </c>
      <c r="D31" s="30"/>
      <c r="E31" s="30"/>
      <c r="F31" s="30"/>
      <c r="G31" s="30"/>
      <c r="H31" s="30"/>
      <c r="I31" s="30"/>
    </row>
    <row r="32" spans="1:9">
      <c r="A32" s="16">
        <v>15.9</v>
      </c>
      <c r="B32" s="18">
        <v>15</v>
      </c>
      <c r="D32" s="30"/>
      <c r="E32" s="30"/>
      <c r="F32" s="30"/>
      <c r="G32" s="30"/>
      <c r="H32" s="30"/>
      <c r="I32" s="30"/>
    </row>
    <row r="33" spans="1:9">
      <c r="A33" s="16">
        <v>12.2</v>
      </c>
      <c r="B33" s="18">
        <v>15</v>
      </c>
      <c r="D33" s="30"/>
      <c r="E33" s="30"/>
      <c r="F33" s="30"/>
      <c r="G33" s="30"/>
      <c r="H33" s="30"/>
      <c r="I33" s="30"/>
    </row>
    <row r="34" spans="1:9">
      <c r="A34" s="16">
        <v>16.100000000000001</v>
      </c>
      <c r="B34" s="18">
        <v>15</v>
      </c>
    </row>
    <row r="35" spans="1:9">
      <c r="A35" s="16">
        <v>16</v>
      </c>
      <c r="B35" s="18">
        <v>15</v>
      </c>
    </row>
    <row r="36" spans="1:9">
      <c r="A36" s="16">
        <v>13.8</v>
      </c>
      <c r="B36" s="18">
        <v>15</v>
      </c>
    </row>
    <row r="37" spans="1:9">
      <c r="A37" s="16">
        <v>14.4</v>
      </c>
      <c r="B37" s="18">
        <v>15</v>
      </c>
    </row>
    <row r="38" spans="1:9">
      <c r="A38" s="16">
        <v>14.2</v>
      </c>
      <c r="B38" s="18">
        <v>15</v>
      </c>
    </row>
    <row r="39" spans="1:9">
      <c r="A39" s="16">
        <v>15.7</v>
      </c>
      <c r="B39" s="18">
        <v>15</v>
      </c>
    </row>
    <row r="40" spans="1:9">
      <c r="A40" s="16">
        <v>12.6</v>
      </c>
      <c r="B40" s="18">
        <v>15</v>
      </c>
    </row>
    <row r="41" spans="1:9">
      <c r="A41" s="16">
        <v>12</v>
      </c>
      <c r="B41" s="18">
        <v>15</v>
      </c>
    </row>
    <row r="42" spans="1:9">
      <c r="A42" s="16">
        <v>12.8</v>
      </c>
      <c r="B42" s="18">
        <v>15</v>
      </c>
    </row>
    <row r="43" spans="1:9">
      <c r="A43" s="16">
        <v>15.3</v>
      </c>
      <c r="B43" s="18">
        <v>15</v>
      </c>
    </row>
    <row r="44" spans="1:9">
      <c r="A44" s="16">
        <v>12.4</v>
      </c>
      <c r="B44" s="18">
        <v>15</v>
      </c>
    </row>
    <row r="45" spans="1:9">
      <c r="A45" s="16">
        <v>14.5</v>
      </c>
      <c r="B45" s="18">
        <v>15</v>
      </c>
    </row>
    <row r="46" spans="1:9">
      <c r="A46" s="16">
        <v>12.3</v>
      </c>
      <c r="B46" s="18">
        <v>15</v>
      </c>
    </row>
    <row r="47" spans="1:9">
      <c r="A47" s="16">
        <v>11.8</v>
      </c>
      <c r="B47" s="18">
        <v>15</v>
      </c>
    </row>
    <row r="48" spans="1:9">
      <c r="A48" s="16">
        <v>12.6</v>
      </c>
      <c r="B48" s="18">
        <v>15</v>
      </c>
    </row>
    <row r="49" spans="1:2">
      <c r="A49" s="16">
        <v>11.3</v>
      </c>
      <c r="B49" s="18">
        <v>15</v>
      </c>
    </row>
    <row r="50" spans="1:2">
      <c r="A50" s="16">
        <v>12.5</v>
      </c>
      <c r="B50" s="18">
        <v>15</v>
      </c>
    </row>
    <row r="51" spans="1:2">
      <c r="A51" s="16">
        <v>16.100000000000001</v>
      </c>
      <c r="B51" s="18">
        <v>15</v>
      </c>
    </row>
    <row r="52" spans="1:2">
      <c r="A52" s="16">
        <v>16.2</v>
      </c>
      <c r="B52" s="18">
        <v>15</v>
      </c>
    </row>
    <row r="53" spans="1:2">
      <c r="A53" s="16">
        <v>11.3</v>
      </c>
      <c r="B53" s="18">
        <v>15</v>
      </c>
    </row>
    <row r="54" spans="1:2">
      <c r="A54" s="16">
        <v>8.6</v>
      </c>
      <c r="B54" s="18">
        <v>15</v>
      </c>
    </row>
    <row r="55" spans="1:2">
      <c r="A55" s="16">
        <v>8.1999999999999993</v>
      </c>
      <c r="B55" s="18">
        <v>15</v>
      </c>
    </row>
  </sheetData>
  <mergeCells count="6">
    <mergeCell ref="D29:I33"/>
    <mergeCell ref="D4:I6"/>
    <mergeCell ref="D13:I14"/>
    <mergeCell ref="D15:I16"/>
    <mergeCell ref="D20:I21"/>
    <mergeCell ref="D23:I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L33"/>
  <sheetViews>
    <sheetView workbookViewId="0">
      <selection activeCell="C15" sqref="C15"/>
    </sheetView>
  </sheetViews>
  <sheetFormatPr baseColWidth="10" defaultRowHeight="15"/>
  <cols>
    <col min="2" max="2" width="12.5703125" customWidth="1"/>
    <col min="3" max="3" width="11.42578125" customWidth="1"/>
  </cols>
  <sheetData>
    <row r="1" spans="1:12" ht="20.25" customHeight="1" thickBot="1">
      <c r="A1">
        <v>2.5299999999999998</v>
      </c>
      <c r="B1" s="39" t="s">
        <v>7</v>
      </c>
      <c r="D1" s="6" t="s">
        <v>37</v>
      </c>
      <c r="E1" s="6"/>
      <c r="F1" s="6"/>
      <c r="G1" s="6"/>
      <c r="H1" s="6"/>
      <c r="I1" s="6"/>
    </row>
    <row r="2" spans="1:12" ht="15.75" thickTop="1">
      <c r="A2">
        <v>1.51</v>
      </c>
      <c r="B2" s="39"/>
      <c r="D2" s="9" t="s">
        <v>72</v>
      </c>
    </row>
    <row r="3" spans="1:12">
      <c r="A3">
        <v>1.52</v>
      </c>
      <c r="B3" s="39"/>
    </row>
    <row r="4" spans="1:12">
      <c r="A4">
        <v>1.44</v>
      </c>
      <c r="B4" s="39"/>
      <c r="C4" s="19"/>
      <c r="D4" s="30" t="s">
        <v>63</v>
      </c>
      <c r="E4" s="30"/>
      <c r="F4" s="30"/>
      <c r="G4" s="30"/>
      <c r="H4" s="30"/>
      <c r="I4" s="30"/>
      <c r="K4" s="19"/>
      <c r="L4" s="19"/>
    </row>
    <row r="5" spans="1:12">
      <c r="A5">
        <v>4.32</v>
      </c>
      <c r="B5" s="39"/>
      <c r="D5" s="30"/>
      <c r="E5" s="30"/>
      <c r="F5" s="30"/>
      <c r="G5" s="30"/>
      <c r="H5" s="30"/>
      <c r="I5" s="30"/>
      <c r="K5" s="19"/>
      <c r="L5" s="19"/>
    </row>
    <row r="6" spans="1:12" ht="15.75" thickBot="1">
      <c r="A6">
        <v>2.36</v>
      </c>
      <c r="B6" s="39"/>
      <c r="D6" s="30"/>
      <c r="E6" s="30"/>
      <c r="F6" s="30"/>
      <c r="G6" s="30"/>
      <c r="H6" s="30"/>
      <c r="I6" s="30"/>
    </row>
    <row r="7" spans="1:12">
      <c r="A7">
        <v>2.41</v>
      </c>
      <c r="B7" s="39"/>
      <c r="K7" s="3" t="s">
        <v>1</v>
      </c>
      <c r="L7" s="3" t="s">
        <v>3</v>
      </c>
    </row>
    <row r="8" spans="1:12">
      <c r="A8">
        <v>2.06</v>
      </c>
      <c r="B8" s="39"/>
      <c r="D8" t="s">
        <v>60</v>
      </c>
      <c r="K8" s="1">
        <v>0.19</v>
      </c>
      <c r="L8" s="1">
        <v>1</v>
      </c>
    </row>
    <row r="9" spans="1:12">
      <c r="A9">
        <v>1.57</v>
      </c>
      <c r="B9" s="39"/>
      <c r="K9" s="1">
        <v>1.016</v>
      </c>
      <c r="L9" s="1">
        <v>5</v>
      </c>
    </row>
    <row r="10" spans="1:12">
      <c r="A10">
        <v>1.68</v>
      </c>
      <c r="B10" s="39"/>
      <c r="D10" t="s">
        <v>46</v>
      </c>
      <c r="K10" s="1">
        <v>1.8419999999999999</v>
      </c>
      <c r="L10" s="1">
        <v>10</v>
      </c>
    </row>
    <row r="11" spans="1:12">
      <c r="A11">
        <v>3.09</v>
      </c>
      <c r="B11" s="39"/>
      <c r="K11" s="1">
        <v>2.6679999999999997</v>
      </c>
      <c r="L11" s="1">
        <v>10</v>
      </c>
    </row>
    <row r="12" spans="1:12">
      <c r="A12">
        <v>0.54</v>
      </c>
      <c r="B12" s="39"/>
      <c r="D12" t="s">
        <v>38</v>
      </c>
      <c r="K12" s="1">
        <v>3.4939999999999998</v>
      </c>
      <c r="L12" s="1">
        <v>2</v>
      </c>
    </row>
    <row r="13" spans="1:12" ht="15.75" thickBot="1">
      <c r="A13">
        <v>2.3199999999999998</v>
      </c>
      <c r="B13" s="39"/>
      <c r="D13" s="37" t="s">
        <v>64</v>
      </c>
      <c r="E13" s="37"/>
      <c r="F13" s="37"/>
      <c r="G13" s="37"/>
      <c r="H13" s="37"/>
      <c r="I13" s="37"/>
      <c r="K13" s="2" t="s">
        <v>2</v>
      </c>
      <c r="L13" s="2">
        <v>2</v>
      </c>
    </row>
    <row r="14" spans="1:12">
      <c r="A14">
        <v>0.19</v>
      </c>
      <c r="B14" s="39"/>
      <c r="D14" s="37"/>
      <c r="E14" s="37"/>
      <c r="F14" s="37"/>
      <c r="G14" s="37"/>
      <c r="H14" s="37"/>
      <c r="I14" s="37"/>
      <c r="K14" s="1"/>
      <c r="L14" s="1"/>
    </row>
    <row r="15" spans="1:12">
      <c r="A15">
        <v>2.66</v>
      </c>
      <c r="B15" s="39"/>
      <c r="D15" s="38" t="s">
        <v>65</v>
      </c>
      <c r="E15" s="38"/>
      <c r="F15" s="38"/>
      <c r="G15" s="38"/>
      <c r="H15" s="38"/>
      <c r="I15" s="38"/>
      <c r="K15" s="1"/>
      <c r="L15" s="1"/>
    </row>
    <row r="16" spans="1:12">
      <c r="A16">
        <v>2.2000000000000002</v>
      </c>
      <c r="B16" s="39"/>
      <c r="D16" s="38"/>
      <c r="E16" s="38"/>
      <c r="F16" s="38"/>
      <c r="G16" s="38"/>
      <c r="H16" s="38"/>
      <c r="I16" s="38"/>
    </row>
    <row r="17" spans="1:9">
      <c r="A17">
        <v>1.04</v>
      </c>
      <c r="B17" s="39"/>
    </row>
    <row r="18" spans="1:9">
      <c r="A18">
        <v>1.02</v>
      </c>
      <c r="B18" s="39"/>
      <c r="D18" t="s">
        <v>77</v>
      </c>
    </row>
    <row r="19" spans="1:9">
      <c r="A19">
        <v>0.74</v>
      </c>
      <c r="B19" s="39"/>
    </row>
    <row r="20" spans="1:9" ht="15" customHeight="1">
      <c r="A20">
        <v>1.01</v>
      </c>
      <c r="B20" s="39"/>
      <c r="D20" s="30" t="s">
        <v>67</v>
      </c>
      <c r="E20" s="30"/>
      <c r="F20" s="30"/>
      <c r="G20" s="30"/>
      <c r="H20" s="30"/>
      <c r="I20" s="30"/>
    </row>
    <row r="21" spans="1:9">
      <c r="A21">
        <v>0.35</v>
      </c>
      <c r="B21" s="39"/>
      <c r="D21" s="30"/>
      <c r="E21" s="30"/>
      <c r="F21" s="30"/>
      <c r="G21" s="30"/>
      <c r="H21" s="30"/>
      <c r="I21" s="30"/>
    </row>
    <row r="22" spans="1:9">
      <c r="A22">
        <v>2.42</v>
      </c>
      <c r="B22" s="39"/>
    </row>
    <row r="23" spans="1:9">
      <c r="A23">
        <v>2.66</v>
      </c>
      <c r="B23" s="39"/>
      <c r="D23" t="s">
        <v>6</v>
      </c>
      <c r="E23">
        <f>VARP(A1:A30)</f>
        <v>0.95136899999999969</v>
      </c>
      <c r="F23" s="36" t="s">
        <v>69</v>
      </c>
      <c r="G23" s="36"/>
      <c r="H23" s="36"/>
      <c r="I23" s="36"/>
    </row>
    <row r="24" spans="1:9">
      <c r="A24">
        <v>1.1100000000000001</v>
      </c>
      <c r="B24" s="39"/>
      <c r="D24" t="s">
        <v>5</v>
      </c>
      <c r="E24">
        <f>COUNT(A1:A30)</f>
        <v>30</v>
      </c>
      <c r="F24" s="36" t="s">
        <v>71</v>
      </c>
      <c r="G24" s="36"/>
      <c r="H24" s="36"/>
      <c r="I24" s="36"/>
    </row>
    <row r="25" spans="1:9">
      <c r="A25">
        <v>0.56000000000000005</v>
      </c>
      <c r="B25" s="39"/>
      <c r="D25" t="s">
        <v>9</v>
      </c>
      <c r="E25">
        <v>4</v>
      </c>
      <c r="F25" s="36" t="s">
        <v>70</v>
      </c>
      <c r="G25" s="36"/>
      <c r="H25" s="36"/>
      <c r="I25" s="36"/>
    </row>
    <row r="26" spans="1:9">
      <c r="A26">
        <v>1.75</v>
      </c>
      <c r="B26" s="39"/>
      <c r="D26" s="4" t="s">
        <v>4</v>
      </c>
      <c r="E26" s="4">
        <f>E24*E23/E25</f>
        <v>7.1352674999999977</v>
      </c>
    </row>
    <row r="27" spans="1:9">
      <c r="A27">
        <v>1.51</v>
      </c>
      <c r="B27" s="39"/>
      <c r="D27" t="s">
        <v>0</v>
      </c>
      <c r="E27" s="13">
        <f>2*MIN(CHIDIST(E26,E24),1-CHIDIST(E26,E24))</f>
        <v>1.0676634903727944E-5</v>
      </c>
      <c r="F27" t="s">
        <v>47</v>
      </c>
    </row>
    <row r="28" spans="1:9">
      <c r="A28">
        <v>3.8</v>
      </c>
      <c r="B28" s="39"/>
    </row>
    <row r="29" spans="1:9">
      <c r="A29">
        <v>2.2200000000000002</v>
      </c>
      <c r="B29" s="39"/>
      <c r="D29" s="30" t="s">
        <v>152</v>
      </c>
      <c r="E29" s="30"/>
      <c r="F29" s="30"/>
      <c r="G29" s="30"/>
      <c r="H29" s="30"/>
      <c r="I29" s="30"/>
    </row>
    <row r="30" spans="1:9">
      <c r="A30">
        <v>2.88</v>
      </c>
      <c r="B30" s="39"/>
      <c r="D30" s="30"/>
      <c r="E30" s="30"/>
      <c r="F30" s="30"/>
      <c r="G30" s="30"/>
      <c r="H30" s="30"/>
      <c r="I30" s="30"/>
    </row>
    <row r="31" spans="1:9">
      <c r="D31" s="30"/>
      <c r="E31" s="30"/>
      <c r="F31" s="30"/>
      <c r="G31" s="30"/>
      <c r="H31" s="30"/>
      <c r="I31" s="30"/>
    </row>
    <row r="32" spans="1:9">
      <c r="D32" s="30"/>
      <c r="E32" s="30"/>
      <c r="F32" s="30"/>
      <c r="G32" s="30"/>
      <c r="H32" s="30"/>
      <c r="I32" s="30"/>
    </row>
    <row r="33" spans="4:9">
      <c r="D33" s="11"/>
      <c r="E33" s="11"/>
      <c r="F33" s="11"/>
      <c r="G33" s="11"/>
      <c r="H33" s="11"/>
      <c r="I33" s="11"/>
    </row>
  </sheetData>
  <mergeCells count="9">
    <mergeCell ref="B1:B30"/>
    <mergeCell ref="F23:I23"/>
    <mergeCell ref="F25:I25"/>
    <mergeCell ref="F24:I24"/>
    <mergeCell ref="D29:I32"/>
    <mergeCell ref="D4:I6"/>
    <mergeCell ref="D13:I14"/>
    <mergeCell ref="D15:I16"/>
    <mergeCell ref="D20:I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L33"/>
  <sheetViews>
    <sheetView workbookViewId="0">
      <selection activeCell="B1" sqref="B1:B30"/>
    </sheetView>
  </sheetViews>
  <sheetFormatPr baseColWidth="10" defaultRowHeight="15"/>
  <cols>
    <col min="2" max="2" width="12.5703125" customWidth="1"/>
    <col min="3" max="3" width="11.42578125" customWidth="1"/>
    <col min="10" max="10" width="12.5703125" customWidth="1"/>
    <col min="11" max="11" width="11.42578125" customWidth="1"/>
  </cols>
  <sheetData>
    <row r="1" spans="1:12" ht="20.25" customHeight="1" thickBot="1">
      <c r="A1">
        <v>2.5299999999999998</v>
      </c>
      <c r="B1" s="39" t="s">
        <v>8</v>
      </c>
      <c r="D1" s="6" t="s">
        <v>37</v>
      </c>
      <c r="E1" s="6"/>
      <c r="F1" s="6"/>
      <c r="G1" s="6"/>
      <c r="H1" s="6"/>
      <c r="I1" s="6"/>
      <c r="J1" s="5"/>
    </row>
    <row r="2" spans="1:12" ht="15.75" thickTop="1">
      <c r="A2">
        <v>1.51</v>
      </c>
      <c r="B2" s="39"/>
      <c r="D2" s="9" t="s">
        <v>72</v>
      </c>
      <c r="J2" s="5"/>
    </row>
    <row r="3" spans="1:12">
      <c r="A3">
        <v>1.52</v>
      </c>
      <c r="B3" s="39"/>
      <c r="J3" s="5"/>
    </row>
    <row r="4" spans="1:12">
      <c r="A4">
        <v>1.44</v>
      </c>
      <c r="B4" s="39"/>
      <c r="C4" s="19"/>
      <c r="D4" s="30" t="s">
        <v>63</v>
      </c>
      <c r="E4" s="30"/>
      <c r="F4" s="30"/>
      <c r="G4" s="30"/>
      <c r="H4" s="30"/>
      <c r="I4" s="30"/>
      <c r="J4" s="5"/>
    </row>
    <row r="5" spans="1:12">
      <c r="A5">
        <v>4.32</v>
      </c>
      <c r="B5" s="39"/>
      <c r="D5" s="30"/>
      <c r="E5" s="30"/>
      <c r="F5" s="30"/>
      <c r="G5" s="30"/>
      <c r="H5" s="30"/>
      <c r="I5" s="30"/>
      <c r="J5" s="5"/>
    </row>
    <row r="6" spans="1:12" ht="15.75" thickBot="1">
      <c r="A6">
        <v>2.36</v>
      </c>
      <c r="B6" s="39"/>
      <c r="D6" s="30"/>
      <c r="E6" s="30"/>
      <c r="F6" s="30"/>
      <c r="G6" s="30"/>
      <c r="H6" s="30"/>
      <c r="I6" s="30"/>
      <c r="J6" s="5"/>
    </row>
    <row r="7" spans="1:12">
      <c r="A7">
        <v>2.41</v>
      </c>
      <c r="B7" s="39"/>
      <c r="J7" s="5"/>
      <c r="K7" s="3" t="s">
        <v>1</v>
      </c>
      <c r="L7" s="3" t="s">
        <v>3</v>
      </c>
    </row>
    <row r="8" spans="1:12">
      <c r="A8">
        <v>2.06</v>
      </c>
      <c r="B8" s="39"/>
      <c r="D8" t="s">
        <v>60</v>
      </c>
      <c r="J8" s="5"/>
      <c r="K8" s="1">
        <v>0.19</v>
      </c>
      <c r="L8" s="1">
        <v>1</v>
      </c>
    </row>
    <row r="9" spans="1:12">
      <c r="A9">
        <v>1.57</v>
      </c>
      <c r="B9" s="39"/>
      <c r="J9" s="5"/>
      <c r="K9" s="1">
        <v>1.016</v>
      </c>
      <c r="L9" s="1">
        <v>5</v>
      </c>
    </row>
    <row r="10" spans="1:12">
      <c r="A10">
        <v>1.68</v>
      </c>
      <c r="B10" s="39"/>
      <c r="D10" t="s">
        <v>46</v>
      </c>
      <c r="J10" s="5"/>
      <c r="K10" s="1">
        <v>1.8419999999999999</v>
      </c>
      <c r="L10" s="1">
        <v>10</v>
      </c>
    </row>
    <row r="11" spans="1:12">
      <c r="A11">
        <v>3.09</v>
      </c>
      <c r="B11" s="39"/>
      <c r="J11" s="5"/>
      <c r="K11" s="1">
        <v>2.6679999999999997</v>
      </c>
      <c r="L11" s="1">
        <v>10</v>
      </c>
    </row>
    <row r="12" spans="1:12">
      <c r="A12">
        <v>0.54</v>
      </c>
      <c r="B12" s="39"/>
      <c r="D12" t="s">
        <v>38</v>
      </c>
      <c r="J12" s="5"/>
      <c r="K12" s="1">
        <v>3.4939999999999998</v>
      </c>
      <c r="L12" s="1">
        <v>2</v>
      </c>
    </row>
    <row r="13" spans="1:12" ht="15.75" thickBot="1">
      <c r="A13">
        <v>2.3199999999999998</v>
      </c>
      <c r="B13" s="39"/>
      <c r="D13" s="37" t="s">
        <v>64</v>
      </c>
      <c r="E13" s="37"/>
      <c r="F13" s="37"/>
      <c r="G13" s="37"/>
      <c r="H13" s="37"/>
      <c r="I13" s="37"/>
      <c r="J13" s="5"/>
      <c r="K13" s="2" t="s">
        <v>2</v>
      </c>
      <c r="L13" s="2">
        <v>2</v>
      </c>
    </row>
    <row r="14" spans="1:12">
      <c r="A14">
        <v>0.19</v>
      </c>
      <c r="B14" s="39"/>
      <c r="D14" s="37"/>
      <c r="E14" s="37"/>
      <c r="F14" s="37"/>
      <c r="G14" s="37"/>
      <c r="H14" s="37"/>
      <c r="I14" s="37"/>
      <c r="J14" s="5"/>
    </row>
    <row r="15" spans="1:12">
      <c r="A15">
        <v>2.66</v>
      </c>
      <c r="B15" s="39"/>
      <c r="D15" s="38" t="s">
        <v>65</v>
      </c>
      <c r="E15" s="38"/>
      <c r="F15" s="38"/>
      <c r="G15" s="38"/>
      <c r="H15" s="38"/>
      <c r="I15" s="38"/>
      <c r="J15" s="5"/>
    </row>
    <row r="16" spans="1:12">
      <c r="A16">
        <v>2.2000000000000002</v>
      </c>
      <c r="B16" s="39"/>
      <c r="D16" s="38"/>
      <c r="E16" s="38"/>
      <c r="F16" s="38"/>
      <c r="G16" s="38"/>
      <c r="H16" s="38"/>
      <c r="I16" s="38"/>
      <c r="J16" s="5"/>
    </row>
    <row r="17" spans="1:10">
      <c r="A17">
        <v>1.04</v>
      </c>
      <c r="B17" s="39"/>
      <c r="J17" s="5"/>
    </row>
    <row r="18" spans="1:10">
      <c r="A18">
        <v>1.02</v>
      </c>
      <c r="B18" s="39"/>
      <c r="D18" t="s">
        <v>66</v>
      </c>
      <c r="J18" s="5"/>
    </row>
    <row r="19" spans="1:10">
      <c r="A19">
        <v>0.74</v>
      </c>
      <c r="B19" s="39"/>
      <c r="J19" s="5"/>
    </row>
    <row r="20" spans="1:10">
      <c r="A20">
        <v>1.01</v>
      </c>
      <c r="B20" s="39"/>
      <c r="D20" s="30" t="s">
        <v>67</v>
      </c>
      <c r="E20" s="30"/>
      <c r="F20" s="30"/>
      <c r="G20" s="30"/>
      <c r="H20" s="30"/>
      <c r="I20" s="30"/>
      <c r="J20" s="5"/>
    </row>
    <row r="21" spans="1:10">
      <c r="A21">
        <v>0.35</v>
      </c>
      <c r="B21" s="39"/>
      <c r="D21" s="30"/>
      <c r="E21" s="30"/>
      <c r="F21" s="30"/>
      <c r="G21" s="30"/>
      <c r="H21" s="30"/>
      <c r="I21" s="30"/>
      <c r="J21" s="5"/>
    </row>
    <row r="22" spans="1:10">
      <c r="A22">
        <v>2.42</v>
      </c>
      <c r="B22" s="39"/>
      <c r="J22" s="5"/>
    </row>
    <row r="23" spans="1:10">
      <c r="A23">
        <v>2.66</v>
      </c>
      <c r="B23" s="39"/>
      <c r="D23" t="s">
        <v>6</v>
      </c>
      <c r="E23">
        <f>VAR(A1:A30)</f>
        <v>0.98417482758620656</v>
      </c>
      <c r="F23" s="36" t="s">
        <v>76</v>
      </c>
      <c r="G23" s="36"/>
      <c r="H23" s="36"/>
      <c r="I23" s="36"/>
      <c r="J23" s="5"/>
    </row>
    <row r="24" spans="1:10">
      <c r="A24">
        <v>1.1100000000000001</v>
      </c>
      <c r="B24" s="39"/>
      <c r="D24" t="s">
        <v>74</v>
      </c>
      <c r="E24">
        <f>COUNT(A1:A30)-1</f>
        <v>29</v>
      </c>
      <c r="F24" s="36" t="s">
        <v>75</v>
      </c>
      <c r="G24" s="36"/>
      <c r="H24" s="36"/>
      <c r="I24" s="36"/>
      <c r="J24" s="5"/>
    </row>
    <row r="25" spans="1:10">
      <c r="A25">
        <v>0.56000000000000005</v>
      </c>
      <c r="B25" s="39"/>
      <c r="D25" t="s">
        <v>9</v>
      </c>
      <c r="E25">
        <v>4</v>
      </c>
      <c r="F25" s="36" t="s">
        <v>70</v>
      </c>
      <c r="G25" s="36"/>
      <c r="H25" s="36"/>
      <c r="I25" s="36"/>
      <c r="J25" s="5"/>
    </row>
    <row r="26" spans="1:10">
      <c r="A26">
        <v>1.75</v>
      </c>
      <c r="B26" s="39"/>
      <c r="D26" s="4" t="s">
        <v>4</v>
      </c>
      <c r="E26" s="4">
        <f>E24*E23/E25</f>
        <v>7.1352674999999977</v>
      </c>
      <c r="J26" s="5"/>
    </row>
    <row r="27" spans="1:10">
      <c r="A27">
        <v>1.51</v>
      </c>
      <c r="B27" s="39"/>
      <c r="D27" t="s">
        <v>0</v>
      </c>
      <c r="E27" s="13">
        <f>2*MIN(CHIDIST(E26,E24),1-CHIDIST(E26,E24))</f>
        <v>2.2270288617010081E-5</v>
      </c>
      <c r="F27" t="s">
        <v>47</v>
      </c>
      <c r="J27" s="5"/>
    </row>
    <row r="28" spans="1:10">
      <c r="A28">
        <v>3.8</v>
      </c>
      <c r="B28" s="39"/>
      <c r="J28" s="5"/>
    </row>
    <row r="29" spans="1:10">
      <c r="A29">
        <v>2.2200000000000002</v>
      </c>
      <c r="B29" s="39"/>
      <c r="D29" s="30" t="s">
        <v>153</v>
      </c>
      <c r="E29" s="30"/>
      <c r="F29" s="30"/>
      <c r="G29" s="30"/>
      <c r="H29" s="30"/>
      <c r="I29" s="30"/>
    </row>
    <row r="30" spans="1:10">
      <c r="A30">
        <v>2.88</v>
      </c>
      <c r="B30" s="39"/>
      <c r="D30" s="30"/>
      <c r="E30" s="30"/>
      <c r="F30" s="30"/>
      <c r="G30" s="30"/>
      <c r="H30" s="30"/>
      <c r="I30" s="30"/>
    </row>
    <row r="31" spans="1:10">
      <c r="D31" s="30"/>
      <c r="E31" s="30"/>
      <c r="F31" s="30"/>
      <c r="G31" s="30"/>
      <c r="H31" s="30"/>
      <c r="I31" s="30"/>
    </row>
    <row r="32" spans="1:10">
      <c r="D32" s="30"/>
      <c r="E32" s="30"/>
      <c r="F32" s="30"/>
      <c r="G32" s="30"/>
      <c r="H32" s="30"/>
      <c r="I32" s="30"/>
    </row>
    <row r="33" spans="4:9">
      <c r="D33" s="11"/>
      <c r="E33" s="11"/>
      <c r="F33" s="11"/>
      <c r="G33" s="11"/>
      <c r="H33" s="11"/>
      <c r="I33" s="11"/>
    </row>
  </sheetData>
  <mergeCells count="9">
    <mergeCell ref="D29:I32"/>
    <mergeCell ref="B1:B30"/>
    <mergeCell ref="D4:I6"/>
    <mergeCell ref="D13:I14"/>
    <mergeCell ref="D15:I16"/>
    <mergeCell ref="D20:I21"/>
    <mergeCell ref="F23:I23"/>
    <mergeCell ref="F24:I24"/>
    <mergeCell ref="F25:I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P50"/>
  <sheetViews>
    <sheetView workbookViewId="0">
      <selection activeCell="H1" sqref="H1"/>
    </sheetView>
  </sheetViews>
  <sheetFormatPr baseColWidth="10" defaultRowHeight="15"/>
  <sheetData>
    <row r="1" spans="1:9" ht="20.25" thickBot="1">
      <c r="D1" s="6" t="s">
        <v>37</v>
      </c>
      <c r="E1" s="6"/>
      <c r="F1" s="6"/>
      <c r="G1" s="6"/>
      <c r="H1" s="6"/>
      <c r="I1" s="6"/>
    </row>
    <row r="2" spans="1:9" ht="15.75" thickTop="1">
      <c r="A2" t="s">
        <v>78</v>
      </c>
      <c r="B2">
        <v>507</v>
      </c>
      <c r="D2" s="9" t="s">
        <v>49</v>
      </c>
    </row>
    <row r="3" spans="1:9">
      <c r="A3" t="s">
        <v>79</v>
      </c>
      <c r="B3">
        <v>481</v>
      </c>
    </row>
    <row r="4" spans="1:9">
      <c r="D4" s="30" t="s">
        <v>80</v>
      </c>
      <c r="E4" s="30"/>
      <c r="F4" s="30"/>
      <c r="G4" s="30"/>
      <c r="H4" s="30"/>
      <c r="I4" s="30"/>
    </row>
    <row r="5" spans="1:9">
      <c r="D5" s="30"/>
      <c r="E5" s="30"/>
      <c r="F5" s="30"/>
      <c r="G5" s="30"/>
      <c r="H5" s="30"/>
      <c r="I5" s="30"/>
    </row>
    <row r="6" spans="1:9">
      <c r="D6" s="30"/>
      <c r="E6" s="30"/>
      <c r="F6" s="30"/>
      <c r="G6" s="30"/>
      <c r="H6" s="30"/>
      <c r="I6" s="30"/>
    </row>
    <row r="8" spans="1:9">
      <c r="D8" t="s">
        <v>60</v>
      </c>
    </row>
    <row r="10" spans="1:9">
      <c r="D10" t="s">
        <v>46</v>
      </c>
    </row>
    <row r="12" spans="1:9">
      <c r="D12" t="s">
        <v>38</v>
      </c>
    </row>
    <row r="13" spans="1:9">
      <c r="D13" s="37" t="s">
        <v>101</v>
      </c>
      <c r="E13" s="37"/>
      <c r="F13" s="37"/>
      <c r="G13" s="37"/>
      <c r="H13" s="37"/>
      <c r="I13" s="37"/>
    </row>
    <row r="14" spans="1:9">
      <c r="D14" s="37"/>
      <c r="E14" s="37"/>
      <c r="F14" s="37"/>
      <c r="G14" s="37"/>
      <c r="H14" s="37"/>
      <c r="I14" s="37"/>
    </row>
    <row r="15" spans="1:9">
      <c r="D15" s="38" t="s">
        <v>102</v>
      </c>
      <c r="E15" s="38"/>
      <c r="F15" s="38"/>
      <c r="G15" s="38"/>
      <c r="H15" s="38"/>
      <c r="I15" s="38"/>
    </row>
    <row r="16" spans="1:9">
      <c r="D16" s="38"/>
      <c r="E16" s="38"/>
      <c r="F16" s="38"/>
      <c r="G16" s="38"/>
      <c r="H16" s="38"/>
      <c r="I16" s="38"/>
    </row>
    <row r="18" spans="4:16" ht="15" customHeight="1">
      <c r="D18" s="30" t="s">
        <v>81</v>
      </c>
      <c r="E18" s="30"/>
      <c r="F18" s="30"/>
      <c r="G18" s="30"/>
      <c r="H18" s="30"/>
      <c r="I18" s="30"/>
    </row>
    <row r="19" spans="4:16">
      <c r="D19" s="30"/>
      <c r="E19" s="30"/>
      <c r="F19" s="30"/>
      <c r="G19" s="30"/>
      <c r="H19" s="30"/>
      <c r="I19" s="30"/>
    </row>
    <row r="20" spans="4:16">
      <c r="D20" s="30"/>
      <c r="E20" s="30"/>
      <c r="F20" s="30"/>
      <c r="G20" s="30"/>
      <c r="H20" s="30"/>
      <c r="I20" s="30"/>
    </row>
    <row r="21" spans="4:16">
      <c r="D21" s="30"/>
      <c r="E21" s="30"/>
      <c r="F21" s="30"/>
      <c r="G21" s="30"/>
      <c r="H21" s="30"/>
      <c r="I21" s="30"/>
    </row>
    <row r="24" spans="4:16" ht="18" thickBot="1">
      <c r="D24" s="7" t="s">
        <v>10</v>
      </c>
      <c r="E24" s="7"/>
      <c r="F24" s="7"/>
      <c r="G24" s="7"/>
      <c r="H24" s="7"/>
      <c r="I24" s="7"/>
      <c r="K24" s="7" t="s">
        <v>89</v>
      </c>
      <c r="L24" s="7"/>
      <c r="M24" s="7"/>
      <c r="N24" s="7"/>
      <c r="O24" s="7"/>
      <c r="P24" s="7"/>
    </row>
    <row r="25" spans="4:16" ht="15.75" thickTop="1"/>
    <row r="26" spans="4:16">
      <c r="D26" t="s">
        <v>86</v>
      </c>
      <c r="K26" s="30" t="s">
        <v>97</v>
      </c>
      <c r="L26" s="30"/>
      <c r="M26" s="30"/>
      <c r="N26" s="30"/>
      <c r="O26" s="30"/>
      <c r="P26" s="30"/>
    </row>
    <row r="27" spans="4:16">
      <c r="K27" s="30"/>
      <c r="L27" s="30"/>
      <c r="M27" s="30"/>
      <c r="N27" s="30"/>
      <c r="O27" s="30"/>
      <c r="P27" s="30"/>
    </row>
    <row r="28" spans="4:16" ht="15" customHeight="1">
      <c r="D28" s="30" t="s">
        <v>85</v>
      </c>
      <c r="E28" s="30"/>
      <c r="F28" s="30"/>
      <c r="G28" s="30"/>
      <c r="H28" s="30"/>
      <c r="I28" s="30"/>
      <c r="K28" s="36" t="s">
        <v>103</v>
      </c>
      <c r="L28" s="36"/>
      <c r="M28">
        <v>0.5</v>
      </c>
    </row>
    <row r="29" spans="4:16" ht="15" customHeight="1">
      <c r="D29" s="30"/>
      <c r="E29" s="30"/>
      <c r="F29" s="30"/>
      <c r="G29" s="30"/>
      <c r="H29" s="30"/>
      <c r="I29" s="30"/>
      <c r="K29" s="36" t="s">
        <v>98</v>
      </c>
      <c r="L29" s="36"/>
      <c r="M29" s="21">
        <f>B2+B3</f>
        <v>988</v>
      </c>
      <c r="N29" s="21" t="s">
        <v>104</v>
      </c>
    </row>
    <row r="30" spans="4:16" ht="15" customHeight="1">
      <c r="D30" s="30"/>
      <c r="E30" s="30"/>
      <c r="F30" s="30"/>
      <c r="G30" s="30"/>
      <c r="H30" s="30"/>
      <c r="I30" s="30"/>
      <c r="K30" s="36" t="s">
        <v>99</v>
      </c>
      <c r="L30" s="36"/>
      <c r="M30" s="21">
        <f>M29*M28</f>
        <v>494</v>
      </c>
      <c r="N30" s="21" t="s">
        <v>105</v>
      </c>
    </row>
    <row r="31" spans="4:16" ht="15" customHeight="1">
      <c r="K31" s="36" t="s">
        <v>100</v>
      </c>
      <c r="L31" s="36"/>
      <c r="M31" s="21">
        <f>M29*(1-M28)</f>
        <v>494</v>
      </c>
      <c r="N31" s="21" t="s">
        <v>105</v>
      </c>
    </row>
    <row r="32" spans="4:16" ht="15" customHeight="1">
      <c r="D32" s="40" t="s">
        <v>84</v>
      </c>
      <c r="E32" s="40"/>
      <c r="F32" s="40"/>
      <c r="G32" s="40"/>
      <c r="H32" s="40"/>
      <c r="I32" s="40"/>
      <c r="K32" s="36" t="s">
        <v>106</v>
      </c>
      <c r="L32" s="36"/>
      <c r="M32" s="36"/>
      <c r="N32" s="36"/>
      <c r="O32" s="36"/>
      <c r="P32" s="36"/>
    </row>
    <row r="33" spans="4:16">
      <c r="D33" s="40"/>
      <c r="E33" s="40"/>
      <c r="F33" s="40"/>
      <c r="G33" s="40"/>
      <c r="H33" s="40"/>
      <c r="I33" s="40"/>
    </row>
    <row r="34" spans="4:16">
      <c r="D34" s="20"/>
      <c r="E34" s="20"/>
      <c r="F34" s="20"/>
      <c r="G34" s="20"/>
      <c r="H34" s="20"/>
      <c r="I34" s="20"/>
      <c r="K34" s="30" t="s">
        <v>90</v>
      </c>
      <c r="L34" s="30"/>
      <c r="M34" s="30"/>
      <c r="N34" s="30"/>
      <c r="O34" s="30"/>
      <c r="P34" s="30"/>
    </row>
    <row r="35" spans="4:16" ht="15" customHeight="1">
      <c r="D35" s="40" t="s">
        <v>87</v>
      </c>
      <c r="E35" s="40"/>
      <c r="F35" s="40"/>
      <c r="G35" s="40"/>
      <c r="H35" s="40"/>
      <c r="I35" s="40"/>
      <c r="K35" s="30"/>
      <c r="L35" s="30"/>
      <c r="M35" s="30"/>
      <c r="N35" s="30"/>
      <c r="O35" s="30"/>
      <c r="P35" s="30"/>
    </row>
    <row r="36" spans="4:16">
      <c r="D36" s="40"/>
      <c r="E36" s="40"/>
      <c r="F36" s="40"/>
      <c r="G36" s="40"/>
      <c r="H36" s="40"/>
      <c r="I36" s="40"/>
      <c r="K36" s="10"/>
      <c r="N36" s="10"/>
      <c r="O36" s="10"/>
      <c r="P36" s="10"/>
    </row>
    <row r="37" spans="4:16">
      <c r="D37" s="20"/>
      <c r="E37" s="20"/>
      <c r="F37" s="20"/>
      <c r="G37" s="20"/>
      <c r="H37" s="20"/>
      <c r="I37" s="20"/>
      <c r="K37" s="30" t="s">
        <v>91</v>
      </c>
      <c r="L37" s="30"/>
      <c r="M37" s="30"/>
      <c r="N37" s="30"/>
      <c r="O37">
        <f>B3/(B2+B3)</f>
        <v>0.48684210526315791</v>
      </c>
      <c r="P37" s="10"/>
    </row>
    <row r="38" spans="4:16">
      <c r="D38" t="s">
        <v>82</v>
      </c>
      <c r="K38" s="30" t="s">
        <v>92</v>
      </c>
      <c r="L38" s="30"/>
      <c r="M38" s="30"/>
      <c r="N38" s="30"/>
      <c r="O38">
        <v>0.5</v>
      </c>
      <c r="P38" s="10"/>
    </row>
    <row r="39" spans="4:16" ht="15" customHeight="1">
      <c r="D39" t="s">
        <v>83</v>
      </c>
      <c r="F39">
        <f>CRITBINOM(988,0.5,0.05)</f>
        <v>468</v>
      </c>
      <c r="K39" s="30" t="s">
        <v>93</v>
      </c>
      <c r="L39" s="30"/>
      <c r="M39" s="30"/>
      <c r="N39" s="30"/>
      <c r="O39">
        <f>SQRT(O38*(1-O38)/(B2+B3))</f>
        <v>1.5907119074394443E-2</v>
      </c>
      <c r="P39" s="10"/>
    </row>
    <row r="40" spans="4:16">
      <c r="D40" t="s">
        <v>88</v>
      </c>
      <c r="E40" s="19"/>
      <c r="F40">
        <f>B2+B3-F39</f>
        <v>520</v>
      </c>
      <c r="K40" s="30" t="s">
        <v>94</v>
      </c>
      <c r="L40" s="30"/>
      <c r="M40" s="30"/>
      <c r="N40" s="30"/>
      <c r="O40">
        <f>(O37-O38)/SQRT(O38*(1-O38)/(B2+B3))</f>
        <v>-0.82717019186851026</v>
      </c>
      <c r="P40" s="10"/>
    </row>
    <row r="41" spans="4:16">
      <c r="K41" s="36" t="s">
        <v>0</v>
      </c>
      <c r="L41" s="36"/>
      <c r="M41" s="36"/>
      <c r="N41" s="36"/>
      <c r="O41" s="15">
        <f>2*MIN(NORMSDIST(O40),1-NORMSDIST(O40))</f>
        <v>0.40814060420184939</v>
      </c>
      <c r="P41" t="s">
        <v>68</v>
      </c>
    </row>
    <row r="42" spans="4:16">
      <c r="D42" s="30" t="s">
        <v>151</v>
      </c>
      <c r="E42" s="30"/>
      <c r="F42" s="30"/>
      <c r="G42" s="30"/>
      <c r="H42" s="30"/>
      <c r="I42" s="30"/>
    </row>
    <row r="43" spans="4:16" ht="15" customHeight="1">
      <c r="D43" s="30"/>
      <c r="E43" s="30"/>
      <c r="F43" s="30"/>
      <c r="G43" s="30"/>
      <c r="H43" s="30"/>
      <c r="I43" s="30"/>
      <c r="K43" s="30" t="s">
        <v>95</v>
      </c>
      <c r="L43" s="30"/>
      <c r="M43" s="30"/>
      <c r="N43" s="30"/>
      <c r="O43" s="30"/>
      <c r="P43" s="30"/>
    </row>
    <row r="44" spans="4:16">
      <c r="D44" s="30"/>
      <c r="E44" s="30"/>
      <c r="F44" s="30"/>
      <c r="G44" s="30"/>
      <c r="H44" s="30"/>
      <c r="I44" s="30"/>
      <c r="K44" s="30"/>
      <c r="L44" s="30"/>
      <c r="M44" s="30"/>
      <c r="N44" s="30"/>
      <c r="O44" s="30"/>
      <c r="P44" s="30"/>
    </row>
    <row r="45" spans="4:16">
      <c r="D45" s="30"/>
      <c r="E45" s="30"/>
      <c r="F45" s="30"/>
      <c r="G45" s="30"/>
      <c r="H45" s="30"/>
      <c r="I45" s="30"/>
      <c r="K45" s="11"/>
      <c r="L45" s="11"/>
      <c r="M45" s="11"/>
      <c r="N45" s="11"/>
      <c r="O45" s="11"/>
      <c r="P45" s="11"/>
    </row>
    <row r="46" spans="4:16">
      <c r="D46" s="30"/>
      <c r="E46" s="30"/>
      <c r="F46" s="30"/>
      <c r="G46" s="30"/>
      <c r="H46" s="30"/>
      <c r="I46" s="30"/>
      <c r="K46" s="30" t="s">
        <v>96</v>
      </c>
      <c r="L46" s="30"/>
      <c r="M46" s="30"/>
      <c r="N46" s="30"/>
      <c r="O46" s="30"/>
      <c r="P46" s="30"/>
    </row>
    <row r="47" spans="4:16">
      <c r="D47" s="30"/>
      <c r="E47" s="30"/>
      <c r="F47" s="30"/>
      <c r="G47" s="30"/>
      <c r="H47" s="30"/>
      <c r="I47" s="30"/>
      <c r="K47" s="30"/>
      <c r="L47" s="30"/>
      <c r="M47" s="30"/>
      <c r="N47" s="30"/>
      <c r="O47" s="30"/>
      <c r="P47" s="30"/>
    </row>
    <row r="48" spans="4:16">
      <c r="K48" s="30"/>
      <c r="L48" s="30"/>
      <c r="M48" s="30"/>
      <c r="N48" s="30"/>
      <c r="O48" s="30"/>
      <c r="P48" s="30"/>
    </row>
    <row r="49" spans="11:16">
      <c r="K49" s="30"/>
      <c r="L49" s="30"/>
      <c r="M49" s="30"/>
      <c r="N49" s="30"/>
      <c r="O49" s="30"/>
      <c r="P49" s="30"/>
    </row>
    <row r="50" spans="11:16">
      <c r="K50" s="30"/>
      <c r="L50" s="30"/>
      <c r="M50" s="30"/>
      <c r="N50" s="30"/>
      <c r="O50" s="30"/>
      <c r="P50" s="30"/>
    </row>
  </sheetData>
  <mergeCells count="22">
    <mergeCell ref="D4:I6"/>
    <mergeCell ref="D13:I14"/>
    <mergeCell ref="D15:I16"/>
    <mergeCell ref="D42:I47"/>
    <mergeCell ref="K34:P35"/>
    <mergeCell ref="D18:I21"/>
    <mergeCell ref="D32:I33"/>
    <mergeCell ref="D28:I30"/>
    <mergeCell ref="D35:I36"/>
    <mergeCell ref="K43:P44"/>
    <mergeCell ref="K46:P50"/>
    <mergeCell ref="K26:P27"/>
    <mergeCell ref="K29:L29"/>
    <mergeCell ref="K30:L30"/>
    <mergeCell ref="K31:L31"/>
    <mergeCell ref="K28:L28"/>
    <mergeCell ref="K32:P32"/>
    <mergeCell ref="K37:N37"/>
    <mergeCell ref="K38:N38"/>
    <mergeCell ref="K39:N39"/>
    <mergeCell ref="K40:N40"/>
    <mergeCell ref="K41:N4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66"/>
  <sheetViews>
    <sheetView workbookViewId="0">
      <selection activeCell="D9" sqref="D9"/>
    </sheetView>
  </sheetViews>
  <sheetFormatPr baseColWidth="10" defaultRowHeight="15"/>
  <cols>
    <col min="1" max="2" width="15.85546875" customWidth="1"/>
    <col min="11" max="11" width="63.140625" customWidth="1"/>
    <col min="12" max="12" width="12.5703125" customWidth="1"/>
    <col min="13" max="13" width="16.42578125" customWidth="1"/>
  </cols>
  <sheetData>
    <row r="1" spans="1:13" ht="20.25" thickBot="1">
      <c r="A1" s="28" t="s">
        <v>11</v>
      </c>
      <c r="B1" s="27" t="s">
        <v>12</v>
      </c>
      <c r="D1" s="6" t="s">
        <v>37</v>
      </c>
      <c r="E1" s="6"/>
      <c r="F1" s="6"/>
      <c r="G1" s="6"/>
      <c r="H1" s="6"/>
      <c r="I1" s="6"/>
      <c r="K1" t="s">
        <v>13</v>
      </c>
    </row>
    <row r="2" spans="1:13" ht="16.5" thickTop="1" thickBot="1">
      <c r="A2" s="28">
        <v>8.1999999999999993</v>
      </c>
      <c r="B2" s="27">
        <v>4.2</v>
      </c>
      <c r="D2" s="9" t="s">
        <v>108</v>
      </c>
    </row>
    <row r="3" spans="1:13">
      <c r="A3" s="28">
        <v>9.4</v>
      </c>
      <c r="B3" s="27">
        <v>5.2</v>
      </c>
      <c r="K3" s="3"/>
      <c r="L3" s="3" t="s">
        <v>11</v>
      </c>
      <c r="M3" s="3" t="s">
        <v>12</v>
      </c>
    </row>
    <row r="4" spans="1:13" ht="15" customHeight="1">
      <c r="A4" s="28">
        <v>9.6</v>
      </c>
      <c r="B4" s="27">
        <v>5.8</v>
      </c>
      <c r="D4" s="30" t="s">
        <v>126</v>
      </c>
      <c r="E4" s="30"/>
      <c r="F4" s="30"/>
      <c r="G4" s="30"/>
      <c r="H4" s="30"/>
      <c r="I4" s="30"/>
      <c r="K4" s="1" t="s">
        <v>14</v>
      </c>
      <c r="L4" s="1">
        <v>13.180000000000001</v>
      </c>
      <c r="M4" s="1">
        <v>8</v>
      </c>
    </row>
    <row r="5" spans="1:13">
      <c r="A5" s="28">
        <v>9.6999999999999993</v>
      </c>
      <c r="B5" s="27">
        <v>6.4</v>
      </c>
      <c r="D5" s="30"/>
      <c r="E5" s="30"/>
      <c r="F5" s="30"/>
      <c r="G5" s="30"/>
      <c r="H5" s="30"/>
      <c r="I5" s="30"/>
      <c r="K5" s="1" t="s">
        <v>15</v>
      </c>
      <c r="L5" s="1">
        <v>19.692888888888849</v>
      </c>
      <c r="M5" s="1">
        <v>7.6622222222222263</v>
      </c>
    </row>
    <row r="6" spans="1:13">
      <c r="A6" s="28">
        <v>10</v>
      </c>
      <c r="B6" s="27">
        <v>7</v>
      </c>
      <c r="D6" s="30"/>
      <c r="E6" s="30"/>
      <c r="F6" s="30"/>
      <c r="G6" s="30"/>
      <c r="H6" s="30"/>
      <c r="I6" s="30"/>
      <c r="K6" s="1" t="s">
        <v>16</v>
      </c>
      <c r="L6" s="1">
        <v>10</v>
      </c>
      <c r="M6" s="1">
        <v>10</v>
      </c>
    </row>
    <row r="7" spans="1:13">
      <c r="A7" s="28">
        <v>14.5</v>
      </c>
      <c r="B7" s="27">
        <v>7.3</v>
      </c>
      <c r="D7" s="30"/>
      <c r="E7" s="30"/>
      <c r="F7" s="30"/>
      <c r="G7" s="30"/>
      <c r="H7" s="30"/>
      <c r="I7" s="30"/>
      <c r="K7" s="1" t="s">
        <v>17</v>
      </c>
      <c r="L7" s="1">
        <v>9</v>
      </c>
      <c r="M7" s="1">
        <v>9</v>
      </c>
    </row>
    <row r="8" spans="1:13">
      <c r="A8" s="28">
        <v>15.2</v>
      </c>
      <c r="B8" s="27">
        <v>10.1</v>
      </c>
      <c r="D8" s="30"/>
      <c r="E8" s="30"/>
      <c r="F8" s="30"/>
      <c r="G8" s="30"/>
      <c r="H8" s="30"/>
      <c r="I8" s="30"/>
      <c r="K8" s="1" t="s">
        <v>18</v>
      </c>
      <c r="L8" s="1">
        <v>2.57012761020881</v>
      </c>
      <c r="M8" s="1"/>
    </row>
    <row r="9" spans="1:13">
      <c r="A9" s="28">
        <v>16.100000000000001</v>
      </c>
      <c r="B9" s="27">
        <v>11.2</v>
      </c>
      <c r="K9" s="1" t="s">
        <v>19</v>
      </c>
      <c r="L9" s="22">
        <v>8.7937132942759025E-2</v>
      </c>
      <c r="M9" s="22" t="s">
        <v>120</v>
      </c>
    </row>
    <row r="10" spans="1:13" ht="15.75" thickBot="1">
      <c r="A10" s="28">
        <v>17.600000000000001</v>
      </c>
      <c r="B10" s="27">
        <v>11.3</v>
      </c>
      <c r="D10" t="s">
        <v>45</v>
      </c>
      <c r="K10" s="2" t="s">
        <v>20</v>
      </c>
      <c r="L10" s="2">
        <v>3.1788931045809843</v>
      </c>
      <c r="M10" s="2"/>
    </row>
    <row r="11" spans="1:13">
      <c r="A11" s="28">
        <v>21.5</v>
      </c>
      <c r="B11" s="27">
        <v>11.5</v>
      </c>
    </row>
    <row r="12" spans="1:13">
      <c r="D12" t="s">
        <v>46</v>
      </c>
      <c r="K12" t="s">
        <v>21</v>
      </c>
    </row>
    <row r="13" spans="1:13" ht="15.75" customHeight="1" thickBot="1"/>
    <row r="14" spans="1:13">
      <c r="D14" t="s">
        <v>38</v>
      </c>
      <c r="K14" s="3"/>
      <c r="L14" s="3" t="s">
        <v>11</v>
      </c>
      <c r="M14" s="3" t="s">
        <v>12</v>
      </c>
    </row>
    <row r="15" spans="1:13" ht="15" customHeight="1">
      <c r="D15" s="37" t="s">
        <v>130</v>
      </c>
      <c r="E15" s="37"/>
      <c r="F15" s="37"/>
      <c r="G15" s="37"/>
      <c r="H15" s="37"/>
      <c r="I15" s="37"/>
      <c r="K15" s="1" t="s">
        <v>14</v>
      </c>
      <c r="L15" s="1">
        <v>13.180000000000001</v>
      </c>
      <c r="M15" s="1">
        <v>8</v>
      </c>
    </row>
    <row r="16" spans="1:13">
      <c r="D16" s="37"/>
      <c r="E16" s="37"/>
      <c r="F16" s="37"/>
      <c r="G16" s="37"/>
      <c r="H16" s="37"/>
      <c r="I16" s="37"/>
      <c r="K16" s="1" t="s">
        <v>15</v>
      </c>
      <c r="L16" s="1">
        <v>19.692888888888849</v>
      </c>
      <c r="M16" s="1">
        <v>7.6622222222222263</v>
      </c>
    </row>
    <row r="17" spans="4:13">
      <c r="D17" s="38" t="s">
        <v>131</v>
      </c>
      <c r="E17" s="38"/>
      <c r="F17" s="38"/>
      <c r="G17" s="38"/>
      <c r="H17" s="38"/>
      <c r="I17" s="38"/>
      <c r="K17" s="1" t="s">
        <v>16</v>
      </c>
      <c r="L17" s="1">
        <v>10</v>
      </c>
      <c r="M17" s="1">
        <v>10</v>
      </c>
    </row>
    <row r="18" spans="4:13">
      <c r="D18" s="38"/>
      <c r="E18" s="38"/>
      <c r="F18" s="38"/>
      <c r="G18" s="38"/>
      <c r="H18" s="38"/>
      <c r="I18" s="38"/>
      <c r="K18" s="1" t="s">
        <v>22</v>
      </c>
      <c r="L18" s="1">
        <v>13.677555555555537</v>
      </c>
      <c r="M18" s="1"/>
    </row>
    <row r="19" spans="4:13">
      <c r="K19" s="1" t="s">
        <v>23</v>
      </c>
      <c r="L19" s="1">
        <v>0</v>
      </c>
      <c r="M19" s="1"/>
    </row>
    <row r="20" spans="4:13" ht="15" customHeight="1">
      <c r="D20" s="30" t="s">
        <v>127</v>
      </c>
      <c r="E20" s="30"/>
      <c r="F20" s="30"/>
      <c r="G20" s="30"/>
      <c r="H20" s="30"/>
      <c r="I20" s="30"/>
      <c r="K20" s="1" t="s">
        <v>17</v>
      </c>
      <c r="L20" s="1">
        <v>18</v>
      </c>
      <c r="M20" s="1"/>
    </row>
    <row r="21" spans="4:13">
      <c r="D21" s="30"/>
      <c r="E21" s="30"/>
      <c r="F21" s="30"/>
      <c r="G21" s="30"/>
      <c r="H21" s="30"/>
      <c r="I21" s="30"/>
      <c r="K21" s="1" t="s">
        <v>24</v>
      </c>
      <c r="L21" s="1">
        <v>3.1319189761317272</v>
      </c>
      <c r="M21" s="1"/>
    </row>
    <row r="22" spans="4:13">
      <c r="D22" s="30"/>
      <c r="E22" s="30"/>
      <c r="F22" s="30"/>
      <c r="G22" s="30"/>
      <c r="H22" s="30"/>
      <c r="I22" s="30"/>
      <c r="K22" s="1" t="s">
        <v>25</v>
      </c>
      <c r="L22" s="25">
        <v>2.8811283271978579E-3</v>
      </c>
      <c r="M22" s="1"/>
    </row>
    <row r="23" spans="4:13" ht="15" customHeight="1">
      <c r="D23" s="30"/>
      <c r="E23" s="30"/>
      <c r="F23" s="30"/>
      <c r="G23" s="30"/>
      <c r="H23" s="30"/>
      <c r="I23" s="30"/>
      <c r="K23" s="1" t="s">
        <v>26</v>
      </c>
      <c r="L23" s="1">
        <v>1.7340635923093939</v>
      </c>
      <c r="M23" s="1"/>
    </row>
    <row r="24" spans="4:13">
      <c r="D24" s="10"/>
      <c r="E24" s="10"/>
      <c r="F24" s="10"/>
      <c r="G24" s="10"/>
      <c r="H24" s="10"/>
      <c r="I24" s="10"/>
      <c r="K24" s="1" t="s">
        <v>27</v>
      </c>
      <c r="L24" s="1">
        <v>5.7622566543957159E-3</v>
      </c>
      <c r="M24" s="1"/>
    </row>
    <row r="25" spans="4:13" ht="18" thickBot="1">
      <c r="D25" s="23" t="s">
        <v>114</v>
      </c>
      <c r="E25" s="24"/>
      <c r="F25" s="24"/>
      <c r="G25" s="24"/>
      <c r="H25" s="24"/>
      <c r="I25" s="24"/>
      <c r="K25" s="2" t="s">
        <v>28</v>
      </c>
      <c r="L25" s="2">
        <v>2.1009220368611805</v>
      </c>
      <c r="M25" s="2"/>
    </row>
    <row r="26" spans="4:13" ht="15.75" thickTop="1"/>
    <row r="27" spans="4:13">
      <c r="D27" s="37" t="s">
        <v>110</v>
      </c>
      <c r="E27" s="37"/>
      <c r="F27" s="37"/>
      <c r="G27" s="37"/>
      <c r="H27" s="37"/>
      <c r="I27" s="37"/>
    </row>
    <row r="28" spans="4:13">
      <c r="D28" s="37"/>
      <c r="E28" s="37"/>
      <c r="F28" s="37"/>
      <c r="G28" s="37"/>
      <c r="H28" s="37"/>
      <c r="I28" s="37"/>
    </row>
    <row r="29" spans="4:13" ht="15" customHeight="1">
      <c r="D29" s="38" t="s">
        <v>111</v>
      </c>
      <c r="E29" s="38"/>
      <c r="F29" s="38"/>
      <c r="G29" s="38"/>
      <c r="H29" s="38"/>
      <c r="I29" s="38"/>
    </row>
    <row r="30" spans="4:13" ht="15" customHeight="1">
      <c r="D30" s="38"/>
      <c r="E30" s="38"/>
      <c r="F30" s="38"/>
      <c r="G30" s="38"/>
      <c r="H30" s="38"/>
      <c r="I30" s="38"/>
    </row>
    <row r="31" spans="4:13" ht="15" customHeight="1">
      <c r="D31" s="26"/>
      <c r="E31" s="26"/>
      <c r="F31" s="26"/>
      <c r="G31" s="26"/>
      <c r="H31" s="26"/>
      <c r="I31" s="26"/>
    </row>
    <row r="32" spans="4:13" ht="15" customHeight="1">
      <c r="D32" t="s">
        <v>116</v>
      </c>
    </row>
    <row r="33" spans="4:9" ht="15" customHeight="1">
      <c r="D33" s="42" t="s">
        <v>117</v>
      </c>
      <c r="E33" s="42"/>
      <c r="F33" s="42"/>
      <c r="G33" s="42"/>
      <c r="H33" s="42"/>
      <c r="I33" s="42"/>
    </row>
    <row r="34" spans="4:9">
      <c r="D34" s="42"/>
      <c r="E34" s="42"/>
      <c r="F34" s="42"/>
      <c r="G34" s="42"/>
      <c r="H34" s="42"/>
      <c r="I34" s="42"/>
    </row>
    <row r="36" spans="4:9">
      <c r="D36" t="s">
        <v>0</v>
      </c>
      <c r="E36">
        <f>FTEST(A2:A11,B2:B11)</f>
        <v>0.17587426588551655</v>
      </c>
      <c r="F36" s="1" t="s">
        <v>112</v>
      </c>
    </row>
    <row r="37" spans="4:9">
      <c r="D37" s="30" t="s">
        <v>113</v>
      </c>
      <c r="E37" s="30"/>
      <c r="F37" s="30"/>
      <c r="G37" s="30"/>
      <c r="H37" s="30"/>
      <c r="I37" s="30"/>
    </row>
    <row r="38" spans="4:9">
      <c r="D38" s="30"/>
      <c r="E38" s="30"/>
      <c r="F38" s="30"/>
      <c r="G38" s="30"/>
      <c r="H38" s="30"/>
      <c r="I38" s="30"/>
    </row>
    <row r="39" spans="4:9">
      <c r="D39" s="30"/>
      <c r="E39" s="30"/>
      <c r="F39" s="30"/>
      <c r="G39" s="30"/>
      <c r="H39" s="30"/>
      <c r="I39" s="30"/>
    </row>
    <row r="40" spans="4:9">
      <c r="D40" s="10"/>
      <c r="E40" s="10"/>
      <c r="F40" s="10"/>
      <c r="G40" s="10"/>
      <c r="H40" s="10"/>
      <c r="I40" s="10"/>
    </row>
    <row r="41" spans="4:9">
      <c r="D41" s="43" t="s">
        <v>118</v>
      </c>
      <c r="E41" s="43"/>
      <c r="F41" s="43"/>
      <c r="G41" s="43"/>
      <c r="H41" s="43"/>
      <c r="I41" s="43"/>
    </row>
    <row r="42" spans="4:9">
      <c r="D42" s="43"/>
      <c r="E42" s="43"/>
      <c r="F42" s="43"/>
      <c r="G42" s="43"/>
      <c r="H42" s="43"/>
      <c r="I42" s="43"/>
    </row>
    <row r="43" spans="4:9">
      <c r="D43" s="43"/>
      <c r="E43" s="43"/>
      <c r="F43" s="43"/>
      <c r="G43" s="43"/>
      <c r="H43" s="43"/>
      <c r="I43" s="43"/>
    </row>
    <row r="45" spans="4:9" ht="18" thickBot="1">
      <c r="D45" s="23" t="s">
        <v>144</v>
      </c>
      <c r="E45" s="24"/>
      <c r="F45" s="24"/>
      <c r="G45" s="24"/>
      <c r="H45" s="24"/>
      <c r="I45" s="24"/>
    </row>
    <row r="46" spans="4:9" ht="16.5" thickTop="1" thickBot="1">
      <c r="D46" s="8" t="s">
        <v>145</v>
      </c>
      <c r="E46" s="29"/>
      <c r="F46" s="29"/>
      <c r="G46" s="29"/>
      <c r="H46" s="29"/>
      <c r="I46" s="29"/>
    </row>
    <row r="48" spans="4:9" ht="15" customHeight="1">
      <c r="D48" t="s">
        <v>58</v>
      </c>
    </row>
    <row r="49" spans="4:9">
      <c r="D49" s="35" t="s">
        <v>109</v>
      </c>
      <c r="E49" s="35"/>
      <c r="F49" s="35"/>
      <c r="G49" s="35"/>
      <c r="H49" s="35"/>
      <c r="I49" s="35"/>
    </row>
    <row r="50" spans="4:9">
      <c r="D50" s="35"/>
      <c r="E50" s="35"/>
      <c r="F50" s="35"/>
      <c r="G50" s="35"/>
      <c r="H50" s="35"/>
      <c r="I50" s="35"/>
    </row>
    <row r="51" spans="4:9" ht="15" customHeight="1">
      <c r="D51" t="s">
        <v>135</v>
      </c>
    </row>
    <row r="52" spans="4:9">
      <c r="D52" s="30" t="s">
        <v>136</v>
      </c>
      <c r="E52" s="30"/>
      <c r="F52" s="30"/>
      <c r="G52" s="30"/>
      <c r="H52" s="30"/>
      <c r="I52" s="30"/>
    </row>
    <row r="53" spans="4:9">
      <c r="D53" s="30"/>
      <c r="E53" s="30"/>
      <c r="F53" s="30"/>
      <c r="G53" s="30"/>
      <c r="H53" s="30"/>
      <c r="I53" s="30"/>
    </row>
    <row r="54" spans="4:9" ht="15" customHeight="1">
      <c r="D54" s="30"/>
      <c r="E54" s="30"/>
      <c r="F54" s="30"/>
      <c r="G54" s="30"/>
      <c r="H54" s="30"/>
      <c r="I54" s="30"/>
    </row>
    <row r="56" spans="4:9">
      <c r="D56" t="s">
        <v>73</v>
      </c>
      <c r="E56" s="13">
        <f>TTEST(A2:A11,B2:B11,1,2)</f>
        <v>2.8811283271978644E-3</v>
      </c>
      <c r="F56" t="s">
        <v>115</v>
      </c>
    </row>
    <row r="57" spans="4:9" ht="15" customHeight="1"/>
    <row r="58" spans="4:9">
      <c r="D58" s="30" t="s">
        <v>150</v>
      </c>
      <c r="E58" s="30"/>
      <c r="F58" s="30"/>
      <c r="G58" s="30"/>
      <c r="H58" s="30"/>
      <c r="I58" s="30"/>
    </row>
    <row r="59" spans="4:9">
      <c r="D59" s="30"/>
      <c r="E59" s="30"/>
      <c r="F59" s="30"/>
      <c r="G59" s="30"/>
      <c r="H59" s="30"/>
      <c r="I59" s="30"/>
    </row>
    <row r="60" spans="4:9">
      <c r="D60" s="30"/>
      <c r="E60" s="30"/>
      <c r="F60" s="30"/>
      <c r="G60" s="30"/>
      <c r="H60" s="30"/>
      <c r="I60" s="30"/>
    </row>
    <row r="61" spans="4:9">
      <c r="D61" s="30"/>
      <c r="E61" s="30"/>
      <c r="F61" s="30"/>
      <c r="G61" s="30"/>
      <c r="H61" s="30"/>
      <c r="I61" s="30"/>
    </row>
    <row r="62" spans="4:9">
      <c r="D62" s="30"/>
      <c r="E62" s="30"/>
      <c r="F62" s="30"/>
      <c r="G62" s="30"/>
      <c r="H62" s="30"/>
      <c r="I62" s="30"/>
    </row>
    <row r="63" spans="4:9" ht="15" customHeight="1"/>
    <row r="64" spans="4:9">
      <c r="D64" s="41" t="s">
        <v>119</v>
      </c>
      <c r="E64" s="41"/>
      <c r="F64" s="41"/>
      <c r="G64" s="41"/>
      <c r="H64" s="41"/>
      <c r="I64" s="41"/>
    </row>
    <row r="65" spans="4:9">
      <c r="D65" s="41"/>
      <c r="E65" s="41"/>
      <c r="F65" s="41"/>
      <c r="G65" s="41"/>
      <c r="H65" s="41"/>
      <c r="I65" s="41"/>
    </row>
    <row r="66" spans="4:9">
      <c r="D66" s="41"/>
      <c r="E66" s="41"/>
      <c r="F66" s="41"/>
      <c r="G66" s="41"/>
      <c r="H66" s="41"/>
      <c r="I66" s="41"/>
    </row>
  </sheetData>
  <mergeCells count="13">
    <mergeCell ref="D4:I8"/>
    <mergeCell ref="D27:I28"/>
    <mergeCell ref="D29:I30"/>
    <mergeCell ref="D15:I16"/>
    <mergeCell ref="D17:I18"/>
    <mergeCell ref="D49:I50"/>
    <mergeCell ref="D52:I54"/>
    <mergeCell ref="D58:I62"/>
    <mergeCell ref="D64:I66"/>
    <mergeCell ref="D37:I39"/>
    <mergeCell ref="D33:I34"/>
    <mergeCell ref="D41:I43"/>
    <mergeCell ref="D20:I2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90"/>
  <sheetViews>
    <sheetView workbookViewId="0">
      <selection activeCell="D27" sqref="D27:I29"/>
    </sheetView>
  </sheetViews>
  <sheetFormatPr baseColWidth="10" defaultRowHeight="15"/>
  <cols>
    <col min="5" max="5" width="12" bestFit="1" customWidth="1"/>
    <col min="11" max="11" width="63.140625" customWidth="1"/>
  </cols>
  <sheetData>
    <row r="1" spans="1:13" ht="20.25" thickBot="1">
      <c r="A1" s="18" t="s">
        <v>29</v>
      </c>
      <c r="B1" s="28" t="s">
        <v>30</v>
      </c>
      <c r="D1" s="6" t="s">
        <v>37</v>
      </c>
      <c r="E1" s="6"/>
      <c r="F1" s="6"/>
      <c r="G1" s="6"/>
      <c r="H1" s="6"/>
      <c r="I1" s="6"/>
      <c r="K1" t="s">
        <v>13</v>
      </c>
    </row>
    <row r="2" spans="1:13" ht="16.5" thickTop="1" thickBot="1">
      <c r="A2" s="18">
        <v>19.5</v>
      </c>
      <c r="B2" s="28">
        <v>22</v>
      </c>
      <c r="D2" s="9" t="s">
        <v>121</v>
      </c>
    </row>
    <row r="3" spans="1:13">
      <c r="A3" s="18">
        <v>22.1</v>
      </c>
      <c r="B3" s="28">
        <v>23.9</v>
      </c>
      <c r="D3" s="9"/>
      <c r="K3" s="3"/>
      <c r="L3" s="3" t="s">
        <v>29</v>
      </c>
      <c r="M3" s="3" t="s">
        <v>30</v>
      </c>
    </row>
    <row r="4" spans="1:13" ht="18" thickBot="1">
      <c r="A4" s="18">
        <v>21.5</v>
      </c>
      <c r="B4" s="28">
        <v>20.9</v>
      </c>
      <c r="D4" s="7" t="s">
        <v>122</v>
      </c>
      <c r="E4" s="7"/>
      <c r="F4" s="7"/>
      <c r="G4" s="7"/>
      <c r="H4" s="7"/>
      <c r="I4" s="7"/>
      <c r="K4" s="1" t="s">
        <v>14</v>
      </c>
      <c r="L4" s="1">
        <v>21.233333333333334</v>
      </c>
      <c r="M4" s="1">
        <v>23.114285714285717</v>
      </c>
    </row>
    <row r="5" spans="1:13" ht="15.75" thickTop="1">
      <c r="A5" s="18">
        <v>20.9</v>
      </c>
      <c r="B5" s="28">
        <v>23.8</v>
      </c>
      <c r="K5" s="1" t="s">
        <v>15</v>
      </c>
      <c r="L5" s="1">
        <v>0.58380952380951256</v>
      </c>
      <c r="M5" s="1">
        <v>1.1013186813184943</v>
      </c>
    </row>
    <row r="6" spans="1:13" ht="15" customHeight="1">
      <c r="A6" s="18">
        <v>22</v>
      </c>
      <c r="B6" s="28">
        <v>25</v>
      </c>
      <c r="D6" s="30" t="s">
        <v>129</v>
      </c>
      <c r="E6" s="30"/>
      <c r="F6" s="30"/>
      <c r="G6" s="30"/>
      <c r="H6" s="30"/>
      <c r="I6" s="30"/>
      <c r="K6" s="1" t="s">
        <v>16</v>
      </c>
      <c r="L6" s="1">
        <v>15</v>
      </c>
      <c r="M6" s="1">
        <v>14</v>
      </c>
    </row>
    <row r="7" spans="1:13">
      <c r="A7" s="18">
        <v>21</v>
      </c>
      <c r="B7" s="28">
        <v>24</v>
      </c>
      <c r="D7" s="30"/>
      <c r="E7" s="30"/>
      <c r="F7" s="30"/>
      <c r="G7" s="30"/>
      <c r="H7" s="30"/>
      <c r="I7" s="30"/>
      <c r="K7" s="1" t="s">
        <v>17</v>
      </c>
      <c r="L7" s="1">
        <v>14</v>
      </c>
      <c r="M7" s="1">
        <v>13</v>
      </c>
    </row>
    <row r="8" spans="1:13">
      <c r="A8" s="18">
        <v>22.3</v>
      </c>
      <c r="B8" s="28">
        <v>23.8</v>
      </c>
      <c r="D8" s="30"/>
      <c r="E8" s="30"/>
      <c r="F8" s="30"/>
      <c r="G8" s="30"/>
      <c r="H8" s="30"/>
      <c r="I8" s="30"/>
      <c r="K8" s="1" t="s">
        <v>18</v>
      </c>
      <c r="L8" s="1">
        <v>0.53010044568623693</v>
      </c>
      <c r="M8" s="1"/>
    </row>
    <row r="9" spans="1:13">
      <c r="A9" s="18">
        <v>21</v>
      </c>
      <c r="B9" s="28">
        <v>21.7</v>
      </c>
      <c r="D9" s="30"/>
      <c r="E9" s="30"/>
      <c r="F9" s="30"/>
      <c r="G9" s="30"/>
      <c r="H9" s="30"/>
      <c r="I9" s="30"/>
      <c r="K9" s="1" t="s">
        <v>19</v>
      </c>
      <c r="L9" s="22">
        <v>0.12595006969107181</v>
      </c>
      <c r="M9" s="22" t="s">
        <v>124</v>
      </c>
    </row>
    <row r="10" spans="1:13" ht="15.75" thickBot="1">
      <c r="A10" s="18">
        <v>20.3</v>
      </c>
      <c r="B10" s="28">
        <v>22.8</v>
      </c>
      <c r="D10" s="30"/>
      <c r="E10" s="30"/>
      <c r="F10" s="30"/>
      <c r="G10" s="30"/>
      <c r="H10" s="30"/>
      <c r="I10" s="30"/>
      <c r="K10" s="2" t="s">
        <v>20</v>
      </c>
      <c r="L10" s="2">
        <v>0.39884122668692246</v>
      </c>
      <c r="M10" s="2"/>
    </row>
    <row r="11" spans="1:13">
      <c r="A11" s="18">
        <v>20.9</v>
      </c>
      <c r="B11" s="28">
        <v>23.1</v>
      </c>
      <c r="D11" s="30"/>
      <c r="E11" s="30"/>
      <c r="F11" s="30"/>
      <c r="G11" s="30"/>
      <c r="H11" s="30"/>
      <c r="I11" s="30"/>
    </row>
    <row r="12" spans="1:13">
      <c r="A12" s="18">
        <v>22</v>
      </c>
      <c r="B12" s="28">
        <v>23.5</v>
      </c>
    </row>
    <row r="13" spans="1:13">
      <c r="A13" s="18">
        <v>22</v>
      </c>
      <c r="B13" s="28">
        <v>23</v>
      </c>
      <c r="D13" t="s">
        <v>60</v>
      </c>
    </row>
    <row r="14" spans="1:13">
      <c r="A14" s="18">
        <v>20.8</v>
      </c>
      <c r="B14" s="28">
        <v>23</v>
      </c>
      <c r="K14" t="s">
        <v>21</v>
      </c>
    </row>
    <row r="15" spans="1:13" ht="15.75" thickBot="1">
      <c r="A15" s="18">
        <v>21.2</v>
      </c>
      <c r="B15" s="28">
        <v>23.1</v>
      </c>
      <c r="D15" t="s">
        <v>46</v>
      </c>
    </row>
    <row r="16" spans="1:13">
      <c r="A16" s="18">
        <v>21</v>
      </c>
      <c r="K16" s="3"/>
      <c r="L16" s="3" t="s">
        <v>29</v>
      </c>
      <c r="M16" s="3" t="s">
        <v>30</v>
      </c>
    </row>
    <row r="17" spans="4:13" ht="15" customHeight="1">
      <c r="D17" s="37" t="s">
        <v>110</v>
      </c>
      <c r="E17" s="37"/>
      <c r="F17" s="37"/>
      <c r="G17" s="37"/>
      <c r="H17" s="37"/>
      <c r="I17" s="37"/>
      <c r="K17" s="1" t="s">
        <v>14</v>
      </c>
      <c r="L17" s="1">
        <v>21.233333333333334</v>
      </c>
      <c r="M17" s="1">
        <v>23.114285714285717</v>
      </c>
    </row>
    <row r="18" spans="4:13">
      <c r="D18" s="37"/>
      <c r="E18" s="37"/>
      <c r="F18" s="37"/>
      <c r="G18" s="37"/>
      <c r="H18" s="37"/>
      <c r="I18" s="37"/>
      <c r="K18" s="1" t="s">
        <v>15</v>
      </c>
      <c r="L18" s="1">
        <v>0.58380952380951256</v>
      </c>
      <c r="M18" s="1">
        <v>1.1013186813184943</v>
      </c>
    </row>
    <row r="19" spans="4:13" ht="15" customHeight="1">
      <c r="D19" s="38" t="s">
        <v>111</v>
      </c>
      <c r="E19" s="38"/>
      <c r="F19" s="38"/>
      <c r="G19" s="38"/>
      <c r="H19" s="38"/>
      <c r="I19" s="38"/>
      <c r="K19" s="1" t="s">
        <v>16</v>
      </c>
      <c r="L19" s="1">
        <v>15</v>
      </c>
      <c r="M19" s="1">
        <v>14</v>
      </c>
    </row>
    <row r="20" spans="4:13">
      <c r="D20" s="38"/>
      <c r="E20" s="38"/>
      <c r="F20" s="38"/>
      <c r="G20" s="38"/>
      <c r="H20" s="38"/>
      <c r="I20" s="38"/>
      <c r="K20" s="1" t="s">
        <v>22</v>
      </c>
      <c r="L20" s="1">
        <v>0.83298059964717042</v>
      </c>
      <c r="M20" s="1"/>
    </row>
    <row r="21" spans="4:13">
      <c r="D21" s="26"/>
      <c r="E21" s="26"/>
      <c r="F21" s="26"/>
      <c r="G21" s="26"/>
      <c r="H21" s="26"/>
      <c r="I21" s="26"/>
      <c r="K21" s="1" t="s">
        <v>23</v>
      </c>
      <c r="L21" s="1">
        <v>0</v>
      </c>
      <c r="M21" s="1"/>
    </row>
    <row r="22" spans="4:13" ht="15" customHeight="1">
      <c r="D22" t="s">
        <v>116</v>
      </c>
      <c r="K22" s="1" t="s">
        <v>17</v>
      </c>
      <c r="L22" s="1">
        <v>27</v>
      </c>
      <c r="M22" s="1"/>
    </row>
    <row r="23" spans="4:13">
      <c r="D23" s="42" t="s">
        <v>117</v>
      </c>
      <c r="E23" s="42"/>
      <c r="F23" s="42"/>
      <c r="G23" s="42"/>
      <c r="H23" s="42"/>
      <c r="I23" s="42"/>
      <c r="K23" s="1" t="s">
        <v>24</v>
      </c>
      <c r="L23" s="1">
        <v>-5.545886867015815</v>
      </c>
      <c r="M23" s="1"/>
    </row>
    <row r="24" spans="4:13">
      <c r="D24" s="42"/>
      <c r="E24" s="42"/>
      <c r="F24" s="42"/>
      <c r="G24" s="42"/>
      <c r="H24" s="42"/>
      <c r="I24" s="42"/>
      <c r="K24" s="1" t="s">
        <v>25</v>
      </c>
      <c r="L24" s="1">
        <v>3.5275335261727041E-6</v>
      </c>
      <c r="M24" s="1"/>
    </row>
    <row r="25" spans="4:13">
      <c r="K25" s="1" t="s">
        <v>26</v>
      </c>
      <c r="L25" s="1">
        <v>1.7032884229680842</v>
      </c>
      <c r="M25" s="1"/>
    </row>
    <row r="26" spans="4:13">
      <c r="D26" t="s">
        <v>0</v>
      </c>
      <c r="E26">
        <f>FTEST(A2:A16,B2:B15)</f>
        <v>0.25190013938203276</v>
      </c>
      <c r="F26" s="1" t="s">
        <v>112</v>
      </c>
      <c r="K26" s="1" t="s">
        <v>27</v>
      </c>
      <c r="L26" s="25">
        <v>7.0550670523454081E-6</v>
      </c>
      <c r="M26" s="1"/>
    </row>
    <row r="27" spans="4:13" ht="15.75" thickBot="1">
      <c r="D27" s="30" t="s">
        <v>123</v>
      </c>
      <c r="E27" s="30"/>
      <c r="F27" s="30"/>
      <c r="G27" s="30"/>
      <c r="H27" s="30"/>
      <c r="I27" s="30"/>
      <c r="K27" s="2" t="s">
        <v>28</v>
      </c>
      <c r="L27" s="2">
        <v>2.0518304929706748</v>
      </c>
      <c r="M27" s="2"/>
    </row>
    <row r="28" spans="4:13">
      <c r="D28" s="30"/>
      <c r="E28" s="30"/>
      <c r="F28" s="30"/>
      <c r="G28" s="30"/>
      <c r="H28" s="30"/>
      <c r="I28" s="30"/>
    </row>
    <row r="29" spans="4:13">
      <c r="D29" s="30"/>
      <c r="E29" s="30"/>
      <c r="F29" s="30"/>
      <c r="G29" s="30"/>
      <c r="H29" s="30"/>
      <c r="I29" s="30"/>
    </row>
    <row r="30" spans="4:13">
      <c r="D30" s="10"/>
      <c r="E30" s="10"/>
      <c r="F30" s="10"/>
      <c r="G30" s="10"/>
      <c r="H30" s="10"/>
      <c r="I30" s="10"/>
    </row>
    <row r="31" spans="4:13">
      <c r="D31" s="43" t="s">
        <v>118</v>
      </c>
      <c r="E31" s="43"/>
      <c r="F31" s="43"/>
      <c r="G31" s="43"/>
      <c r="H31" s="43"/>
      <c r="I31" s="43"/>
    </row>
    <row r="32" spans="4:13" ht="15" customHeight="1">
      <c r="D32" s="43"/>
      <c r="E32" s="43"/>
      <c r="F32" s="43"/>
      <c r="G32" s="43"/>
      <c r="H32" s="43"/>
      <c r="I32" s="43"/>
    </row>
    <row r="33" spans="4:9">
      <c r="D33" s="43"/>
      <c r="E33" s="43"/>
      <c r="F33" s="43"/>
      <c r="G33" s="43"/>
      <c r="H33" s="43"/>
      <c r="I33" s="43"/>
    </row>
    <row r="35" spans="4:9" ht="18" thickBot="1">
      <c r="D35" s="7" t="s">
        <v>125</v>
      </c>
      <c r="E35" s="7"/>
      <c r="F35" s="7"/>
      <c r="G35" s="7"/>
      <c r="H35" s="7"/>
      <c r="I35" s="7"/>
    </row>
    <row r="36" spans="4:9" ht="15.75" thickTop="1"/>
    <row r="37" spans="4:9">
      <c r="D37" s="30" t="s">
        <v>128</v>
      </c>
      <c r="E37" s="30"/>
      <c r="F37" s="30"/>
      <c r="G37" s="30"/>
      <c r="H37" s="30"/>
      <c r="I37" s="30"/>
    </row>
    <row r="38" spans="4:9">
      <c r="D38" s="30"/>
      <c r="E38" s="30"/>
      <c r="F38" s="30"/>
      <c r="G38" s="30"/>
      <c r="H38" s="30"/>
      <c r="I38" s="30"/>
    </row>
    <row r="39" spans="4:9">
      <c r="D39" s="30"/>
      <c r="E39" s="30"/>
      <c r="F39" s="30"/>
      <c r="G39" s="30"/>
      <c r="H39" s="30"/>
      <c r="I39" s="30"/>
    </row>
    <row r="40" spans="4:9">
      <c r="D40" s="30"/>
      <c r="E40" s="30"/>
      <c r="F40" s="30"/>
      <c r="G40" s="30"/>
      <c r="H40" s="30"/>
      <c r="I40" s="30"/>
    </row>
    <row r="41" spans="4:9">
      <c r="D41" s="30"/>
      <c r="E41" s="30"/>
      <c r="F41" s="30"/>
      <c r="G41" s="30"/>
      <c r="H41" s="30"/>
      <c r="I41" s="30"/>
    </row>
    <row r="43" spans="4:9">
      <c r="D43" t="s">
        <v>52</v>
      </c>
    </row>
    <row r="45" spans="4:9">
      <c r="D45" t="s">
        <v>46</v>
      </c>
    </row>
    <row r="47" spans="4:9">
      <c r="D47" t="s">
        <v>38</v>
      </c>
    </row>
    <row r="48" spans="4:9" ht="15" customHeight="1">
      <c r="D48" s="37" t="s">
        <v>132</v>
      </c>
      <c r="E48" s="37"/>
      <c r="F48" s="37"/>
      <c r="G48" s="37"/>
      <c r="H48" s="37"/>
      <c r="I48" s="37"/>
    </row>
    <row r="49" spans="4:9">
      <c r="D49" s="37"/>
      <c r="E49" s="37"/>
      <c r="F49" s="37"/>
      <c r="G49" s="37"/>
      <c r="H49" s="37"/>
      <c r="I49" s="37"/>
    </row>
    <row r="50" spans="4:9">
      <c r="D50" s="38" t="s">
        <v>133</v>
      </c>
      <c r="E50" s="38"/>
      <c r="F50" s="38"/>
      <c r="G50" s="38"/>
      <c r="H50" s="38"/>
      <c r="I50" s="38"/>
    </row>
    <row r="51" spans="4:9">
      <c r="D51" s="38"/>
      <c r="E51" s="38"/>
      <c r="F51" s="38"/>
      <c r="G51" s="38"/>
      <c r="H51" s="38"/>
      <c r="I51" s="38"/>
    </row>
    <row r="53" spans="4:9" ht="15" customHeight="1">
      <c r="D53" s="30" t="s">
        <v>134</v>
      </c>
      <c r="E53" s="30"/>
      <c r="F53" s="30"/>
      <c r="G53" s="30"/>
      <c r="H53" s="30"/>
      <c r="I53" s="30"/>
    </row>
    <row r="54" spans="4:9">
      <c r="D54" s="30"/>
      <c r="E54" s="30"/>
      <c r="F54" s="30"/>
      <c r="G54" s="30"/>
      <c r="H54" s="30"/>
      <c r="I54" s="30"/>
    </row>
    <row r="55" spans="4:9">
      <c r="D55" s="30"/>
      <c r="E55" s="30"/>
      <c r="F55" s="30"/>
      <c r="G55" s="30"/>
      <c r="H55" s="30"/>
      <c r="I55" s="30"/>
    </row>
    <row r="56" spans="4:9">
      <c r="D56" s="30"/>
      <c r="E56" s="30"/>
      <c r="F56" s="30"/>
      <c r="G56" s="30"/>
      <c r="H56" s="30"/>
      <c r="I56" s="30"/>
    </row>
    <row r="58" spans="4:9">
      <c r="D58" t="s">
        <v>58</v>
      </c>
    </row>
    <row r="59" spans="4:9">
      <c r="D59" s="35" t="s">
        <v>109</v>
      </c>
      <c r="E59" s="35"/>
      <c r="F59" s="35"/>
      <c r="G59" s="35"/>
      <c r="H59" s="35"/>
      <c r="I59" s="35"/>
    </row>
    <row r="60" spans="4:9" ht="15" customHeight="1">
      <c r="D60" s="35"/>
      <c r="E60" s="35"/>
      <c r="F60" s="35"/>
      <c r="G60" s="35"/>
      <c r="H60" s="35"/>
      <c r="I60" s="35"/>
    </row>
    <row r="61" spans="4:9">
      <c r="D61" t="s">
        <v>138</v>
      </c>
    </row>
    <row r="62" spans="4:9" ht="15" customHeight="1">
      <c r="D62" s="30" t="s">
        <v>137</v>
      </c>
      <c r="E62" s="30"/>
      <c r="F62" s="30"/>
      <c r="G62" s="30"/>
      <c r="H62" s="30"/>
      <c r="I62" s="30"/>
    </row>
    <row r="63" spans="4:9">
      <c r="D63" s="30"/>
      <c r="E63" s="30"/>
      <c r="F63" s="30"/>
      <c r="G63" s="30"/>
      <c r="H63" s="30"/>
      <c r="I63" s="30"/>
    </row>
    <row r="64" spans="4:9" ht="15" customHeight="1">
      <c r="D64" s="30"/>
      <c r="E64" s="30"/>
      <c r="F64" s="30"/>
      <c r="G64" s="30"/>
      <c r="H64" s="30"/>
      <c r="I64" s="30"/>
    </row>
    <row r="66" spans="4:9">
      <c r="D66" t="s">
        <v>73</v>
      </c>
      <c r="E66" s="13">
        <f>TTEST(A2:A16,B2:B15,2,2)</f>
        <v>7.0550670523514695E-6</v>
      </c>
      <c r="F66" t="s">
        <v>115</v>
      </c>
    </row>
    <row r="68" spans="4:9" ht="15" customHeight="1">
      <c r="D68" s="30" t="s">
        <v>149</v>
      </c>
      <c r="E68" s="30"/>
      <c r="F68" s="30"/>
      <c r="G68" s="30"/>
      <c r="H68" s="30"/>
      <c r="I68" s="30"/>
    </row>
    <row r="69" spans="4:9">
      <c r="D69" s="30"/>
      <c r="E69" s="30"/>
      <c r="F69" s="30"/>
      <c r="G69" s="30"/>
      <c r="H69" s="30"/>
      <c r="I69" s="30"/>
    </row>
    <row r="70" spans="4:9">
      <c r="D70" s="30"/>
      <c r="E70" s="30"/>
      <c r="F70" s="30"/>
      <c r="G70" s="30"/>
      <c r="H70" s="30"/>
      <c r="I70" s="30"/>
    </row>
    <row r="71" spans="4:9">
      <c r="D71" s="30"/>
      <c r="E71" s="30"/>
      <c r="F71" s="30"/>
      <c r="G71" s="30"/>
      <c r="H71" s="30"/>
      <c r="I71" s="30"/>
    </row>
    <row r="72" spans="4:9">
      <c r="D72" s="30"/>
      <c r="E72" s="30"/>
      <c r="F72" s="30"/>
      <c r="G72" s="30"/>
      <c r="H72" s="30"/>
      <c r="I72" s="30"/>
    </row>
    <row r="74" spans="4:9">
      <c r="D74" s="41" t="s">
        <v>139</v>
      </c>
      <c r="E74" s="43"/>
      <c r="F74" s="43"/>
      <c r="G74" s="43"/>
      <c r="H74" s="43"/>
      <c r="I74" s="43"/>
    </row>
    <row r="75" spans="4:9" ht="15" customHeight="1">
      <c r="D75" s="43"/>
      <c r="E75" s="43"/>
      <c r="F75" s="43"/>
      <c r="G75" s="43"/>
      <c r="H75" s="43"/>
      <c r="I75" s="43"/>
    </row>
    <row r="76" spans="4:9">
      <c r="D76" s="43"/>
      <c r="E76" s="43"/>
      <c r="F76" s="43"/>
      <c r="G76" s="43"/>
      <c r="H76" s="43"/>
      <c r="I76" s="43"/>
    </row>
    <row r="78" spans="4:9" ht="15" customHeight="1"/>
    <row r="84" ht="15" customHeight="1"/>
    <row r="90" ht="15" customHeight="1"/>
  </sheetData>
  <mergeCells count="14">
    <mergeCell ref="D17:I18"/>
    <mergeCell ref="D19:I20"/>
    <mergeCell ref="D6:I11"/>
    <mergeCell ref="D23:I24"/>
    <mergeCell ref="D27:I29"/>
    <mergeCell ref="D31:I33"/>
    <mergeCell ref="D59:I60"/>
    <mergeCell ref="D62:I64"/>
    <mergeCell ref="D37:I41"/>
    <mergeCell ref="D48:I49"/>
    <mergeCell ref="D50:I51"/>
    <mergeCell ref="D53:I56"/>
    <mergeCell ref="D74:I76"/>
    <mergeCell ref="D68:I7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N42"/>
  <sheetViews>
    <sheetView tabSelected="1" workbookViewId="0">
      <selection activeCell="B8" sqref="B8"/>
    </sheetView>
  </sheetViews>
  <sheetFormatPr baseColWidth="10" defaultRowHeight="15"/>
  <cols>
    <col min="1" max="2" width="16.28515625" customWidth="1"/>
    <col min="12" max="12" width="47.28515625" customWidth="1"/>
    <col min="13" max="13" width="16.7109375" customWidth="1"/>
    <col min="14" max="14" width="16.42578125" customWidth="1"/>
  </cols>
  <sheetData>
    <row r="1" spans="1:14" ht="20.25" thickBot="1">
      <c r="A1" s="17" t="s">
        <v>31</v>
      </c>
      <c r="B1" s="18" t="s">
        <v>32</v>
      </c>
      <c r="C1" s="44" t="s">
        <v>33</v>
      </c>
      <c r="E1" s="6" t="s">
        <v>37</v>
      </c>
      <c r="F1" s="6"/>
      <c r="G1" s="6"/>
      <c r="H1" s="6"/>
      <c r="I1" s="6"/>
      <c r="J1" s="6"/>
    </row>
    <row r="2" spans="1:14" ht="15.75" thickTop="1">
      <c r="A2" s="17">
        <v>15</v>
      </c>
      <c r="B2" s="18">
        <v>12</v>
      </c>
      <c r="C2" s="44">
        <f>B2-A2</f>
        <v>-3</v>
      </c>
      <c r="E2" s="9" t="s">
        <v>140</v>
      </c>
      <c r="L2" t="s">
        <v>34</v>
      </c>
    </row>
    <row r="3" spans="1:14" ht="15.75" thickBot="1">
      <c r="A3" s="17">
        <v>18</v>
      </c>
      <c r="B3" s="18">
        <v>16</v>
      </c>
      <c r="C3" s="44">
        <f t="shared" ref="C3:C11" si="0">B3-A3</f>
        <v>-2</v>
      </c>
    </row>
    <row r="4" spans="1:14">
      <c r="A4" s="17">
        <v>17</v>
      </c>
      <c r="B4" s="18">
        <v>17</v>
      </c>
      <c r="C4" s="44">
        <f t="shared" si="0"/>
        <v>0</v>
      </c>
      <c r="E4" s="40" t="s">
        <v>141</v>
      </c>
      <c r="F4" s="40"/>
      <c r="G4" s="40"/>
      <c r="H4" s="40"/>
      <c r="I4" s="40"/>
      <c r="J4" s="40"/>
      <c r="L4" s="3"/>
      <c r="M4" s="3" t="s">
        <v>31</v>
      </c>
      <c r="N4" s="3" t="s">
        <v>32</v>
      </c>
    </row>
    <row r="5" spans="1:14">
      <c r="A5" s="17">
        <v>20</v>
      </c>
      <c r="B5" s="18">
        <v>18</v>
      </c>
      <c r="C5" s="44">
        <f t="shared" si="0"/>
        <v>-2</v>
      </c>
      <c r="E5" s="40"/>
      <c r="F5" s="40"/>
      <c r="G5" s="40"/>
      <c r="H5" s="40"/>
      <c r="I5" s="40"/>
      <c r="J5" s="40"/>
      <c r="L5" s="1" t="s">
        <v>14</v>
      </c>
      <c r="M5" s="1">
        <v>17.600000000000001</v>
      </c>
      <c r="N5" s="1">
        <v>16.100000000000001</v>
      </c>
    </row>
    <row r="6" spans="1:14">
      <c r="A6" s="17">
        <v>21</v>
      </c>
      <c r="B6" s="18">
        <v>17</v>
      </c>
      <c r="C6" s="44">
        <f t="shared" si="0"/>
        <v>-4</v>
      </c>
      <c r="E6" s="40"/>
      <c r="F6" s="40"/>
      <c r="G6" s="40"/>
      <c r="H6" s="40"/>
      <c r="I6" s="40"/>
      <c r="J6" s="40"/>
      <c r="L6" s="1" t="s">
        <v>15</v>
      </c>
      <c r="M6" s="1">
        <v>4.0444444444444549</v>
      </c>
      <c r="N6" s="1">
        <v>3.877777777777788</v>
      </c>
    </row>
    <row r="7" spans="1:14">
      <c r="A7" s="17">
        <v>18</v>
      </c>
      <c r="B7" s="18">
        <v>15</v>
      </c>
      <c r="C7" s="44">
        <f t="shared" si="0"/>
        <v>-3</v>
      </c>
      <c r="E7" s="40"/>
      <c r="F7" s="40"/>
      <c r="G7" s="40"/>
      <c r="H7" s="40"/>
      <c r="I7" s="40"/>
      <c r="J7" s="40"/>
      <c r="L7" s="1" t="s">
        <v>16</v>
      </c>
      <c r="M7" s="1">
        <v>10</v>
      </c>
      <c r="N7" s="1">
        <v>10</v>
      </c>
    </row>
    <row r="8" spans="1:14">
      <c r="A8" s="17">
        <v>17</v>
      </c>
      <c r="B8" s="18">
        <v>18</v>
      </c>
      <c r="C8" s="44">
        <f t="shared" si="0"/>
        <v>1</v>
      </c>
      <c r="E8" s="40"/>
      <c r="F8" s="40"/>
      <c r="G8" s="40"/>
      <c r="H8" s="40"/>
      <c r="I8" s="40"/>
      <c r="J8" s="40"/>
      <c r="L8" s="1" t="s">
        <v>35</v>
      </c>
      <c r="M8" s="1">
        <v>0.51624328744947834</v>
      </c>
      <c r="N8" s="1"/>
    </row>
    <row r="9" spans="1:14">
      <c r="A9" s="17">
        <v>15</v>
      </c>
      <c r="B9" s="18">
        <v>14</v>
      </c>
      <c r="C9" s="44">
        <f t="shared" si="0"/>
        <v>-1</v>
      </c>
      <c r="L9" s="1" t="s">
        <v>23</v>
      </c>
      <c r="M9" s="1">
        <v>0</v>
      </c>
      <c r="N9" s="1"/>
    </row>
    <row r="10" spans="1:14">
      <c r="A10" s="17">
        <v>19</v>
      </c>
      <c r="B10" s="18">
        <v>16</v>
      </c>
      <c r="C10" s="44">
        <f t="shared" si="0"/>
        <v>-3</v>
      </c>
      <c r="E10" t="s">
        <v>60</v>
      </c>
      <c r="L10" s="1" t="s">
        <v>17</v>
      </c>
      <c r="M10" s="1">
        <v>9</v>
      </c>
      <c r="N10" s="1"/>
    </row>
    <row r="11" spans="1:14">
      <c r="A11" s="17">
        <v>16</v>
      </c>
      <c r="B11" s="18">
        <v>18</v>
      </c>
      <c r="C11" s="44">
        <f t="shared" si="0"/>
        <v>2</v>
      </c>
      <c r="L11" s="1" t="s">
        <v>24</v>
      </c>
      <c r="M11" s="1">
        <v>2.4227185592617446</v>
      </c>
      <c r="N11" s="1"/>
    </row>
    <row r="12" spans="1:14">
      <c r="E12" t="s">
        <v>46</v>
      </c>
      <c r="L12" s="1" t="s">
        <v>25</v>
      </c>
      <c r="M12" s="1">
        <v>1.9219435354888938E-2</v>
      </c>
      <c r="N12" s="1"/>
    </row>
    <row r="13" spans="1:14">
      <c r="L13" s="1" t="s">
        <v>26</v>
      </c>
      <c r="M13" s="1">
        <v>1.83311292255007</v>
      </c>
      <c r="N13" s="1"/>
    </row>
    <row r="14" spans="1:14">
      <c r="E14" t="s">
        <v>38</v>
      </c>
      <c r="L14" s="1" t="s">
        <v>27</v>
      </c>
      <c r="M14" s="25">
        <v>3.8438870709777875E-2</v>
      </c>
      <c r="N14" s="1"/>
    </row>
    <row r="15" spans="1:14" ht="15.75" thickBot="1">
      <c r="E15" s="37" t="s">
        <v>143</v>
      </c>
      <c r="F15" s="37"/>
      <c r="G15" s="37"/>
      <c r="H15" s="37"/>
      <c r="I15" s="37"/>
      <c r="J15" s="37"/>
      <c r="L15" s="2" t="s">
        <v>28</v>
      </c>
      <c r="M15" s="2">
        <v>2.2621571581735829</v>
      </c>
      <c r="N15" s="2"/>
    </row>
    <row r="16" spans="1:14">
      <c r="E16" s="37"/>
      <c r="F16" s="37"/>
      <c r="G16" s="37"/>
      <c r="H16" s="37"/>
      <c r="I16" s="37"/>
      <c r="J16" s="37"/>
    </row>
    <row r="17" spans="5:14" ht="15.75" thickBot="1">
      <c r="E17" s="38" t="s">
        <v>142</v>
      </c>
      <c r="F17" s="38"/>
      <c r="G17" s="38"/>
      <c r="H17" s="38"/>
      <c r="I17" s="38"/>
      <c r="J17" s="38"/>
    </row>
    <row r="18" spans="5:14">
      <c r="E18" s="38"/>
      <c r="F18" s="38"/>
      <c r="G18" s="38"/>
      <c r="H18" s="38"/>
      <c r="I18" s="38"/>
      <c r="J18" s="38"/>
      <c r="M18" s="3" t="s">
        <v>1</v>
      </c>
      <c r="N18" s="3" t="s">
        <v>3</v>
      </c>
    </row>
    <row r="19" spans="5:14">
      <c r="M19" s="1">
        <v>-4</v>
      </c>
      <c r="N19" s="1">
        <v>1</v>
      </c>
    </row>
    <row r="20" spans="5:14">
      <c r="M20" s="1">
        <v>-2</v>
      </c>
      <c r="N20" s="1">
        <v>5</v>
      </c>
    </row>
    <row r="21" spans="5:14" ht="18" thickBot="1">
      <c r="E21" s="23" t="s">
        <v>144</v>
      </c>
      <c r="F21" s="24"/>
      <c r="G21" s="24"/>
      <c r="H21" s="24"/>
      <c r="I21" s="24"/>
      <c r="J21" s="24"/>
      <c r="M21" s="1">
        <v>0</v>
      </c>
      <c r="N21" s="1">
        <v>2</v>
      </c>
    </row>
    <row r="22" spans="5:14" ht="16.5" thickTop="1" thickBot="1">
      <c r="E22" s="8" t="s">
        <v>146</v>
      </c>
      <c r="F22" s="29"/>
      <c r="G22" s="29"/>
      <c r="H22" s="29"/>
      <c r="I22" s="29"/>
      <c r="J22" s="29"/>
      <c r="M22" s="2" t="s">
        <v>2</v>
      </c>
      <c r="N22" s="2">
        <v>2</v>
      </c>
    </row>
    <row r="23" spans="5:14">
      <c r="M23" s="1"/>
      <c r="N23" s="1"/>
    </row>
    <row r="24" spans="5:14">
      <c r="E24" t="s">
        <v>58</v>
      </c>
    </row>
    <row r="25" spans="5:14">
      <c r="E25" s="35" t="s">
        <v>109</v>
      </c>
      <c r="F25" s="35"/>
      <c r="G25" s="35"/>
      <c r="H25" s="35"/>
      <c r="I25" s="35"/>
      <c r="J25" s="35"/>
    </row>
    <row r="26" spans="5:14">
      <c r="E26" s="35"/>
      <c r="F26" s="35"/>
      <c r="G26" s="35"/>
      <c r="H26" s="35"/>
      <c r="I26" s="35"/>
      <c r="J26" s="35"/>
    </row>
    <row r="27" spans="5:14">
      <c r="E27" t="s">
        <v>147</v>
      </c>
    </row>
    <row r="28" spans="5:14" ht="15" customHeight="1">
      <c r="E28" s="30" t="s">
        <v>148</v>
      </c>
      <c r="F28" s="30"/>
      <c r="G28" s="30"/>
      <c r="H28" s="30"/>
      <c r="I28" s="30"/>
      <c r="J28" s="30"/>
    </row>
    <row r="29" spans="5:14">
      <c r="E29" s="30"/>
      <c r="F29" s="30"/>
      <c r="G29" s="30"/>
      <c r="H29" s="30"/>
      <c r="I29" s="30"/>
      <c r="J29" s="30"/>
    </row>
    <row r="30" spans="5:14" ht="15" customHeight="1">
      <c r="E30" s="30"/>
      <c r="F30" s="30"/>
      <c r="G30" s="30"/>
      <c r="H30" s="30"/>
      <c r="I30" s="30"/>
      <c r="J30" s="30"/>
    </row>
    <row r="32" spans="5:14">
      <c r="E32" t="s">
        <v>73</v>
      </c>
      <c r="F32" s="13">
        <f>TTEST(A2:A11,B2:B11,2,1)</f>
        <v>3.8438870709777952E-2</v>
      </c>
      <c r="G32" t="s">
        <v>115</v>
      </c>
    </row>
    <row r="34" spans="5:10" ht="15" customHeight="1">
      <c r="E34" s="30" t="s">
        <v>156</v>
      </c>
      <c r="F34" s="30"/>
      <c r="G34" s="30"/>
      <c r="H34" s="30"/>
      <c r="I34" s="30"/>
      <c r="J34" s="30"/>
    </row>
    <row r="35" spans="5:10">
      <c r="E35" s="30"/>
      <c r="F35" s="30"/>
      <c r="G35" s="30"/>
      <c r="H35" s="30"/>
      <c r="I35" s="30"/>
      <c r="J35" s="30"/>
    </row>
    <row r="36" spans="5:10">
      <c r="E36" s="30"/>
      <c r="F36" s="30"/>
      <c r="G36" s="30"/>
      <c r="H36" s="30"/>
      <c r="I36" s="30"/>
      <c r="J36" s="30"/>
    </row>
    <row r="37" spans="5:10">
      <c r="E37" s="30"/>
      <c r="F37" s="30"/>
      <c r="G37" s="30"/>
      <c r="H37" s="30"/>
      <c r="I37" s="30"/>
      <c r="J37" s="30"/>
    </row>
    <row r="38" spans="5:10" ht="15" customHeight="1">
      <c r="E38" s="30"/>
      <c r="F38" s="30"/>
      <c r="G38" s="30"/>
      <c r="H38" s="30"/>
      <c r="I38" s="30"/>
      <c r="J38" s="30"/>
    </row>
    <row r="40" spans="5:10">
      <c r="E40" s="41" t="s">
        <v>119</v>
      </c>
      <c r="F40" s="43"/>
      <c r="G40" s="43"/>
      <c r="H40" s="43"/>
      <c r="I40" s="43"/>
      <c r="J40" s="43"/>
    </row>
    <row r="41" spans="5:10">
      <c r="E41" s="43"/>
      <c r="F41" s="43"/>
      <c r="G41" s="43"/>
      <c r="H41" s="43"/>
      <c r="I41" s="43"/>
      <c r="J41" s="43"/>
    </row>
    <row r="42" spans="5:10" ht="15" customHeight="1">
      <c r="E42" s="43"/>
      <c r="F42" s="43"/>
      <c r="G42" s="43"/>
      <c r="H42" s="43"/>
      <c r="I42" s="43"/>
      <c r="J42" s="43"/>
    </row>
  </sheetData>
  <mergeCells count="7">
    <mergeCell ref="E40:J42"/>
    <mergeCell ref="E25:J26"/>
    <mergeCell ref="E28:J30"/>
    <mergeCell ref="E34:J38"/>
    <mergeCell ref="E4:J8"/>
    <mergeCell ref="E15:J16"/>
    <mergeCell ref="E17:J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GazNocif</vt:lpstr>
      <vt:lpstr>Glycines</vt:lpstr>
      <vt:lpstr>Balance_1</vt:lpstr>
      <vt:lpstr>Balance_2</vt:lpstr>
      <vt:lpstr>Naissances</vt:lpstr>
      <vt:lpstr>Jus d'orange</vt:lpstr>
      <vt:lpstr>Coucou</vt:lpstr>
      <vt:lpstr>Pression artérielle</vt:lpstr>
    </vt:vector>
  </TitlesOfParts>
  <Company>University of Strasbourg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 G. Bertrand</dc:creator>
  <cp:lastModifiedBy>Frederic G. Bertrand</cp:lastModifiedBy>
  <dcterms:created xsi:type="dcterms:W3CDTF">2010-06-01T20:49:13Z</dcterms:created>
  <dcterms:modified xsi:type="dcterms:W3CDTF">2010-06-09T14:49:00Z</dcterms:modified>
</cp:coreProperties>
</file>