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600" windowHeight="9780" activeTab="7"/>
  </bookViews>
  <sheets>
    <sheet name="GazNocif" sheetId="1" r:id="rId1"/>
    <sheet name="Glycines" sheetId="2" r:id="rId2"/>
    <sheet name="Balance_1" sheetId="3" r:id="rId3"/>
    <sheet name="Balance_2" sheetId="4" r:id="rId4"/>
    <sheet name="Naissances" sheetId="5" r:id="rId5"/>
    <sheet name="Jus d'orange" sheetId="6" r:id="rId6"/>
    <sheet name="Coucou" sheetId="7" r:id="rId7"/>
    <sheet name="Pression artérielle" sheetId="8" r:id="rId8"/>
  </sheets>
  <definedNames/>
  <calcPr fullCalcOnLoad="1"/>
</workbook>
</file>

<file path=xl/sharedStrings.xml><?xml version="1.0" encoding="utf-8"?>
<sst xmlns="http://schemas.openxmlformats.org/spreadsheetml/2006/main" count="277" uniqueCount="157">
  <si>
    <t>p-valeur</t>
  </si>
  <si>
    <t>Classes</t>
  </si>
  <si>
    <t>ou plus...</t>
  </si>
  <si>
    <t>Fréquence</t>
  </si>
  <si>
    <t>Statistique de test</t>
  </si>
  <si>
    <t>n</t>
  </si>
  <si>
    <t>var non cor</t>
  </si>
  <si>
    <t>Espérance connue</t>
  </si>
  <si>
    <t>Espérance inconnue</t>
  </si>
  <si>
    <t>sigma^2</t>
  </si>
  <si>
    <t>Test exact</t>
  </si>
  <si>
    <t>Jus d'orange</t>
  </si>
  <si>
    <t>Acide ascorbique</t>
  </si>
  <si>
    <t>Test d'égalité des variances (F-Test)</t>
  </si>
  <si>
    <t>Moyenne</t>
  </si>
  <si>
    <t>Variance</t>
  </si>
  <si>
    <t>Observations</t>
  </si>
  <si>
    <t>Degré de liberté</t>
  </si>
  <si>
    <t>F</t>
  </si>
  <si>
    <t>P(F&lt;=f) unilatéral</t>
  </si>
  <si>
    <t>Valeur critique pour F (unilatéral)</t>
  </si>
  <si>
    <t>Test d'égalité des espérances: deux observations de variances égales</t>
  </si>
  <si>
    <t>Variance pondérée</t>
  </si>
  <si>
    <t>Différence hypothétique des moyennes</t>
  </si>
  <si>
    <t>Statistique t</t>
  </si>
  <si>
    <t>P(T&lt;=t) unilatéral</t>
  </si>
  <si>
    <t>Valeur critique de t (unilatéral)</t>
  </si>
  <si>
    <t>P(T&lt;=t) bilatéral</t>
  </si>
  <si>
    <t>Valeur critique de t (bilatéral)</t>
  </si>
  <si>
    <t>Roitelet</t>
  </si>
  <si>
    <t>Fauvette</t>
  </si>
  <si>
    <t>Avant traitement</t>
  </si>
  <si>
    <t>Après traitement</t>
  </si>
  <si>
    <t>Différence</t>
  </si>
  <si>
    <t>Test d'égalité des espérances: observations pairées</t>
  </si>
  <si>
    <t>Coefficient de corrélation de Pearson</t>
  </si>
  <si>
    <t>Transparent 50</t>
  </si>
  <si>
    <t>Exercice</t>
  </si>
  <si>
    <t>Les hypothèses que nous voulons tester sont donc :</t>
  </si>
  <si>
    <t>H0 : Le taux de gaz nocif dans la population est inférieur ou égal à 50</t>
  </si>
  <si>
    <t>H1 : Le taux de gaz nocif dans la population est strictement supérieur à 50</t>
  </si>
  <si>
    <r>
      <t xml:space="preserve">Les transparents indiquent que la fonction à utiliser est : </t>
    </r>
    <r>
      <rPr>
        <b/>
        <sz val="11"/>
        <color indexed="56"/>
        <rFont val="Calibri"/>
        <family val="2"/>
      </rPr>
      <t>TEST.Z</t>
    </r>
  </si>
  <si>
    <t>TEST.Z(Colonne_de_données;Norme;Ecart-type)</t>
  </si>
  <si>
    <t>La variance de la population est connue et vaut 100. L'écart-type vaut donc 10.</t>
  </si>
  <si>
    <r>
      <t xml:space="preserve">La syntaxe à utiliser ici est donc </t>
    </r>
    <r>
      <rPr>
        <b/>
        <sz val="11"/>
        <color indexed="56"/>
        <rFont val="Calibri"/>
        <family val="2"/>
      </rPr>
      <t>=TEST.Z(A2:A31;50;10)</t>
    </r>
  </si>
  <si>
    <r>
      <t xml:space="preserve">Il faut donc réaliser un test </t>
    </r>
    <r>
      <rPr>
        <b/>
        <sz val="11"/>
        <color indexed="8"/>
        <rFont val="Calibri"/>
        <family val="2"/>
      </rPr>
      <t>unilatéral</t>
    </r>
    <r>
      <rPr>
        <sz val="11"/>
        <color theme="1"/>
        <rFont val="Calibri"/>
        <family val="2"/>
      </rPr>
      <t>.</t>
    </r>
  </si>
  <si>
    <t>Nous choisissons un seuil (ou niveau) de significativité de 5%.</t>
  </si>
  <si>
    <t>&lt;= 0,05 (Valeur du seuil choisi ci-dessus)</t>
  </si>
  <si>
    <t>Taux de gaz nocif</t>
  </si>
  <si>
    <t>Transparent 83</t>
  </si>
  <si>
    <r>
      <t xml:space="preserve">Nous cherchons à comparer la moyenne d'une population (La taille des glycines) avec une norme. Il s'agit de déterminer si la taille moyenne des glycines dans la population est </t>
    </r>
    <r>
      <rPr>
        <b/>
        <sz val="11"/>
        <color indexed="8"/>
        <rFont val="Calibri"/>
        <family val="2"/>
      </rPr>
      <t>égale</t>
    </r>
    <r>
      <rPr>
        <sz val="11"/>
        <color theme="1"/>
        <rFont val="Calibri"/>
        <family val="2"/>
      </rPr>
      <t xml:space="preserve"> à 15 cm.</t>
    </r>
  </si>
  <si>
    <t>Transparent 58</t>
  </si>
  <si>
    <r>
      <t>Il faut donc réaliser un test b</t>
    </r>
    <r>
      <rPr>
        <b/>
        <sz val="11"/>
        <color indexed="8"/>
        <rFont val="Calibri"/>
        <family val="2"/>
      </rPr>
      <t>ilatéral</t>
    </r>
    <r>
      <rPr>
        <sz val="11"/>
        <color theme="1"/>
        <rFont val="Calibri"/>
        <family val="2"/>
      </rPr>
      <t>.</t>
    </r>
  </si>
  <si>
    <r>
      <t xml:space="preserve">Nous cherchons à comparer la moyenne d'une population (le taux de gaz nocif) avec une norme. Il s'agit de déterminer si le taux de gaz nocif moyen dans la population est </t>
    </r>
    <r>
      <rPr>
        <b/>
        <sz val="11"/>
        <color indexed="8"/>
        <rFont val="Calibri"/>
        <family val="2"/>
      </rPr>
      <t>inférieur ou égal</t>
    </r>
    <r>
      <rPr>
        <sz val="11"/>
        <color theme="1"/>
        <rFont val="Calibri"/>
        <family val="2"/>
      </rPr>
      <t xml:space="preserve"> à 50.</t>
    </r>
  </si>
  <si>
    <t>Norme</t>
  </si>
  <si>
    <r>
      <rPr>
        <b/>
        <sz val="11"/>
        <color indexed="8"/>
        <rFont val="Calibri"/>
        <family val="2"/>
      </rPr>
      <t>H1</t>
    </r>
    <r>
      <rPr>
        <sz val="11"/>
        <color theme="1"/>
        <rFont val="Calibri"/>
        <family val="2"/>
      </rPr>
      <t xml:space="preserve"> : La taille moyenne d'une gousse de glycine dans la population est différente de 15 cm.</t>
    </r>
  </si>
  <si>
    <r>
      <rPr>
        <b/>
        <sz val="11"/>
        <color indexed="8"/>
        <rFont val="Calibri"/>
        <family val="2"/>
      </rPr>
      <t>H0</t>
    </r>
    <r>
      <rPr>
        <sz val="11"/>
        <color theme="1"/>
        <rFont val="Calibri"/>
        <family val="2"/>
      </rPr>
      <t xml:space="preserve"> : La taille moyenne d'une gousse de glycine dans la population est égale à 15 cm.</t>
    </r>
  </si>
  <si>
    <t>La variance de la population est inconnue.</t>
  </si>
  <si>
    <r>
      <t xml:space="preserve">Les transparents indiquent que la fonction à utiliser est : </t>
    </r>
    <r>
      <rPr>
        <b/>
        <sz val="11"/>
        <color indexed="56"/>
        <rFont val="Calibri"/>
        <family val="2"/>
      </rPr>
      <t>TEST.STUDENT</t>
    </r>
  </si>
  <si>
    <t>Taille</t>
  </si>
  <si>
    <r>
      <t xml:space="preserve">Il faut donc réaliser un test </t>
    </r>
    <r>
      <rPr>
        <b/>
        <sz val="11"/>
        <color indexed="8"/>
        <rFont val="Calibri"/>
        <family val="2"/>
      </rPr>
      <t>bilatéral</t>
    </r>
    <r>
      <rPr>
        <sz val="11"/>
        <color theme="1"/>
        <rFont val="Calibri"/>
        <family val="2"/>
      </rPr>
      <t>.</t>
    </r>
  </si>
  <si>
    <r>
      <t xml:space="preserve">La syntaxe à utiliser ici est donc </t>
    </r>
    <r>
      <rPr>
        <b/>
        <sz val="11"/>
        <color indexed="56"/>
        <rFont val="Calibri"/>
        <family val="2"/>
      </rPr>
      <t>=TEST.STUDENT(A2:A55;B2:B55;2;1)</t>
    </r>
  </si>
  <si>
    <t>2 signifie que les test est bilatéral puis 1 que nous voulons faire un test de student de comparaison des moyennes à partir de l'échantillon des tailles et de celui des normes.</t>
  </si>
  <si>
    <r>
      <t xml:space="preserve">Nous cherchons à comparer la variance d'une population (Les pesées sur une balance d'un objet de petite taille) avec une norme. Il s'agit de déterminer si la variance des pesées dans la population est </t>
    </r>
    <r>
      <rPr>
        <b/>
        <sz val="11"/>
        <color indexed="8"/>
        <rFont val="Calibri"/>
        <family val="2"/>
      </rPr>
      <t>égale</t>
    </r>
    <r>
      <rPr>
        <sz val="11"/>
        <color theme="1"/>
        <rFont val="Calibri"/>
        <family val="2"/>
      </rPr>
      <t xml:space="preserve"> à 4g^2.</t>
    </r>
  </si>
  <si>
    <r>
      <rPr>
        <b/>
        <sz val="11"/>
        <color indexed="8"/>
        <rFont val="Calibri"/>
        <family val="2"/>
      </rPr>
      <t>H0</t>
    </r>
    <r>
      <rPr>
        <sz val="11"/>
        <color theme="1"/>
        <rFont val="Calibri"/>
        <family val="2"/>
      </rPr>
      <t xml:space="preserve"> : La variance des pesées dans la population est égale à 4g^2.</t>
    </r>
  </si>
  <si>
    <r>
      <rPr>
        <b/>
        <sz val="11"/>
        <color indexed="8"/>
        <rFont val="Calibri"/>
        <family val="2"/>
      </rPr>
      <t>H1</t>
    </r>
    <r>
      <rPr>
        <sz val="11"/>
        <color theme="1"/>
        <rFont val="Calibri"/>
        <family val="2"/>
      </rPr>
      <t xml:space="preserve"> : La variance des pesées dans la population est différente de 4g^2.</t>
    </r>
  </si>
  <si>
    <t>La moyenne de la population est inconnue.</t>
  </si>
  <si>
    <r>
      <t xml:space="preserve">La syntaxe à utiliser ici est donc </t>
    </r>
    <r>
      <rPr>
        <b/>
        <sz val="11"/>
        <color indexed="56"/>
        <rFont val="Calibri"/>
        <family val="2"/>
      </rPr>
      <t>=2*MIN(LOI.KHIDEUX(D4;D2);1-LOI.KHIDEUX(D4;D2))</t>
    </r>
  </si>
  <si>
    <t>&gt; 0,05 (Valeur du seuil choisi ci-dessus)</t>
  </si>
  <si>
    <t>Variance non corrigée car la moyenne est connue</t>
  </si>
  <si>
    <t>Variance de la norme</t>
  </si>
  <si>
    <t>Effectif de l'échantillon</t>
  </si>
  <si>
    <t>Transparent 68</t>
  </si>
  <si>
    <t>p-valeur =</t>
  </si>
  <si>
    <t>n-1</t>
  </si>
  <si>
    <t>Effectif de l'échantillon moins 1</t>
  </si>
  <si>
    <t>Variance corrigée car la moyenne est inconnue</t>
  </si>
  <si>
    <t>La moyenne de la population est connue et vaut 1,849g.</t>
  </si>
  <si>
    <t>Garçons</t>
  </si>
  <si>
    <t>Filles</t>
  </si>
  <si>
    <r>
      <t xml:space="preserve">Nous cherchons à comparer la proportion d'une population (La proportion de filles dans la population) avec une norme. Il s'agit de déterminer si la proportion de filles dans la population est </t>
    </r>
    <r>
      <rPr>
        <b/>
        <sz val="11"/>
        <color indexed="8"/>
        <rFont val="Calibri"/>
        <family val="2"/>
      </rPr>
      <t>égale</t>
    </r>
    <r>
      <rPr>
        <sz val="11"/>
        <color theme="1"/>
        <rFont val="Calibri"/>
        <family val="2"/>
      </rPr>
      <t xml:space="preserve"> à 50%.</t>
    </r>
  </si>
  <si>
    <t>Les transparents proposent deux manières pour réaliser ce test, la manière exacte, un peu plus complexe à mettre en place mais qui fonctionne pour toutes les tailles d'échantillon, et la manière approchée, plus simple mais qui nécessite que certaines hypothèses soient vérifiées.</t>
  </si>
  <si>
    <t>Limites de la zone d'acceptation de H0 pour Alpha=5%</t>
  </si>
  <si>
    <t>Limite inférieure</t>
  </si>
  <si>
    <r>
      <t xml:space="preserve">La syntaxe à utiliser ici est donc </t>
    </r>
    <r>
      <rPr>
        <b/>
        <sz val="11"/>
        <color indexed="56"/>
        <rFont val="Calibri"/>
        <family val="2"/>
      </rPr>
      <t>=CRITERE.LOI.BINOMIALE(988;0,5;0,05)</t>
    </r>
  </si>
  <si>
    <r>
      <t xml:space="preserve">La fonction </t>
    </r>
    <r>
      <rPr>
        <b/>
        <sz val="11"/>
        <color indexed="56"/>
        <rFont val="Calibri"/>
        <family val="2"/>
      </rPr>
      <t xml:space="preserve">CRITERE.LOI.BINOMIALE(Effectif_total_échantillon; Proportion_cible;Risque_alpha) </t>
    </r>
    <r>
      <rPr>
        <sz val="11"/>
        <rFont val="Calibri"/>
        <family val="2"/>
      </rPr>
      <t>donne la valeur de la borne inférieure de la zone d'acceptation de H0.</t>
    </r>
  </si>
  <si>
    <t>Nous devons calculer les limites de la zone d'acceptation de H0 pour Alpha=5%</t>
  </si>
  <si>
    <t>La borne inférieure se calcule en soustrayant à l'effectif total de  l'échantillon la borne inférieure que nous venons de calculer.</t>
  </si>
  <si>
    <t>Limite supéRieure</t>
  </si>
  <si>
    <t>Test approché</t>
  </si>
  <si>
    <t>Nous devons calculer la p-valeur et nous commençons par évaluer la formule donnée dans les transparents de cours</t>
  </si>
  <si>
    <t>Proportion estimée sur l'échantillon</t>
  </si>
  <si>
    <t>Proportion cible</t>
  </si>
  <si>
    <t>Dénominateur</t>
  </si>
  <si>
    <t>Variable de décision évaluée sur l'échantillon</t>
  </si>
  <si>
    <r>
      <t xml:space="preserve">La fonction </t>
    </r>
    <r>
      <rPr>
        <b/>
        <sz val="11"/>
        <color indexed="56"/>
        <rFont val="Calibri"/>
        <family val="2"/>
      </rPr>
      <t>=2*MIN(LOI.NORMALE.STANDARD(O32);1-LOI.NORMALE.STANDARD(O32))</t>
    </r>
    <r>
      <rPr>
        <sz val="11"/>
        <color theme="1"/>
        <rFont val="Calibri"/>
        <family val="2"/>
      </rPr>
      <t xml:space="preserve"> permet de calculer la p-valeur ci-dessus.</t>
    </r>
  </si>
  <si>
    <r>
      <t xml:space="preserve">La p-valeur 0,41 &gt; 0,05 donc nous conservons H0. Ainsi, </t>
    </r>
    <r>
      <rPr>
        <b/>
        <sz val="11"/>
        <color indexed="49"/>
        <rFont val="Calibri"/>
        <family val="2"/>
      </rPr>
      <t>nous n'avons pas pu mettre en évidence de différence significative</t>
    </r>
    <r>
      <rPr>
        <sz val="11"/>
        <color theme="1"/>
        <rFont val="Calibri"/>
        <family val="2"/>
      </rPr>
      <t xml:space="preserve"> entre la proportion de filles dans les naissance annuelles à Saint-Lô et une proportion de 50%.  Le risque d'erreur associé à cette décision est un risque d'erreur de deuxième espèce. Pour l'évaluer il faudrait calculer la puissance du test.</t>
    </r>
  </si>
  <si>
    <t>Le transparent 80 indique quelles sont les hypothèses à vérifier pour pouvoir utiliser ce test approché.</t>
  </si>
  <si>
    <t>Effectif total n</t>
  </si>
  <si>
    <t>n*p0</t>
  </si>
  <si>
    <t>n*(1-p0)</t>
  </si>
  <si>
    <r>
      <rPr>
        <b/>
        <sz val="11"/>
        <color indexed="8"/>
        <rFont val="Calibri"/>
        <family val="2"/>
      </rPr>
      <t>H0</t>
    </r>
    <r>
      <rPr>
        <sz val="11"/>
        <color theme="1"/>
        <rFont val="Calibri"/>
        <family val="2"/>
      </rPr>
      <t xml:space="preserve"> : La proportion de filles dans la population est égale à p0=50%.</t>
    </r>
  </si>
  <si>
    <r>
      <rPr>
        <b/>
        <sz val="11"/>
        <color indexed="8"/>
        <rFont val="Calibri"/>
        <family val="2"/>
      </rPr>
      <t>H1</t>
    </r>
    <r>
      <rPr>
        <sz val="11"/>
        <color theme="1"/>
        <rFont val="Calibri"/>
        <family val="2"/>
      </rPr>
      <t xml:space="preserve"> : La proportion de filles dans la population est différente de p0=50%.</t>
    </r>
  </si>
  <si>
    <t>p0</t>
  </si>
  <si>
    <t>&gt;= 50</t>
  </si>
  <si>
    <t>&gt;= 16</t>
  </si>
  <si>
    <t>Les trois conditions d'utilisation sont donc vérifiées.</t>
  </si>
  <si>
    <t>TEST.STUDENT(Colonne_de_données;Colonne_de_norme; Unilatéral/Bilatéral;Type de test)</t>
  </si>
  <si>
    <t>Transparent 109</t>
  </si>
  <si>
    <t>TEST.STUDENT(Colonne_du_premier_échantillon;Colonne_du_second_échantillon;Unilatéral/Bilatéral;Type de test)</t>
  </si>
  <si>
    <r>
      <rPr>
        <b/>
        <sz val="11"/>
        <color indexed="8"/>
        <rFont val="Calibri"/>
        <family val="2"/>
      </rPr>
      <t>H0</t>
    </r>
    <r>
      <rPr>
        <sz val="11"/>
        <color theme="1"/>
        <rFont val="Calibri"/>
        <family val="2"/>
      </rPr>
      <t xml:space="preserve"> : Les deux variances dont égales.</t>
    </r>
  </si>
  <si>
    <r>
      <rPr>
        <b/>
        <sz val="11"/>
        <color indexed="8"/>
        <rFont val="Calibri"/>
        <family val="2"/>
      </rPr>
      <t>H1</t>
    </r>
    <r>
      <rPr>
        <sz val="11"/>
        <color theme="1"/>
        <rFont val="Calibri"/>
        <family val="2"/>
      </rPr>
      <t xml:space="preserve"> : Les deux variances sont différentes.</t>
    </r>
  </si>
  <si>
    <t>&gt;= 0,05</t>
  </si>
  <si>
    <r>
      <t xml:space="preserve">La p-valeur vaut 0,088 et est supérieure à 0,05. Nous conservons donc l'hypothèse nulle H0 au seuil alpha=5% : </t>
    </r>
    <r>
      <rPr>
        <b/>
        <sz val="11"/>
        <color indexed="49"/>
        <rFont val="Calibri"/>
        <family val="2"/>
      </rPr>
      <t>nous n'avons pas réussi à mettre en évidence de différence significative</t>
    </r>
    <r>
      <rPr>
        <sz val="11"/>
        <color theme="1"/>
        <rFont val="Calibri"/>
        <family val="2"/>
      </rPr>
      <t xml:space="preserve"> entre les valeurs des deux variances.</t>
    </r>
  </si>
  <si>
    <t>Test de Fisher</t>
  </si>
  <si>
    <t>&lt; 0,05 (Valeur du seuil choisi ci-dessus)</t>
  </si>
  <si>
    <r>
      <t xml:space="preserve">Les transparents indiquent que la fonction à utiliser est : </t>
    </r>
    <r>
      <rPr>
        <b/>
        <sz val="11"/>
        <color indexed="56"/>
        <rFont val="Calibri"/>
        <family val="2"/>
      </rPr>
      <t>TEST.F</t>
    </r>
  </si>
  <si>
    <t>TEST.F(Colonne_du_premier_échantillon;Colonne_du_second_échantillon)</t>
  </si>
  <si>
    <r>
      <rPr>
        <b/>
        <sz val="11"/>
        <color indexed="8"/>
        <rFont val="Calibri"/>
        <family val="2"/>
      </rPr>
      <t xml:space="preserve">Il est également possible d'obtenir ce test à l'aide de l'utilitaire d'analyse d'Excel. </t>
    </r>
    <r>
      <rPr>
        <b/>
        <sz val="11"/>
        <color indexed="10"/>
        <rFont val="Calibri"/>
        <family val="2"/>
      </rPr>
      <t>Attention dans ce cas la p-valeur calculée est la moitié de celle qu'il faut utiliser pour faire notre test !</t>
    </r>
  </si>
  <si>
    <t>Il est également possible d'obtenir ce test à l'aide de l'utilitaire d'analyse d'Excel. Dans notre cas nous réalisons un test unilatéral et nous utilisons donc la p-valeur correspondante.</t>
  </si>
  <si>
    <t>*2 = 0,176</t>
  </si>
  <si>
    <t>Transparent 120</t>
  </si>
  <si>
    <t>Question 1</t>
  </si>
  <si>
    <r>
      <t xml:space="preserve">La p-valeur vaut 0,25 et est supérieure à 0,05. Nous conservons donc l'hypothèse nulle H0 au seuil alpha=5% : </t>
    </r>
    <r>
      <rPr>
        <b/>
        <sz val="11"/>
        <color indexed="49"/>
        <rFont val="Calibri"/>
        <family val="2"/>
      </rPr>
      <t>nous n'avons pas réussi à mettre en évidence de différence significative</t>
    </r>
    <r>
      <rPr>
        <sz val="11"/>
        <color theme="1"/>
        <rFont val="Calibri"/>
        <family val="2"/>
      </rPr>
      <t xml:space="preserve"> entre les valeurs des deux variances.</t>
    </r>
  </si>
  <si>
    <t>*2=0,25</t>
  </si>
  <si>
    <t>Question 2</t>
  </si>
  <si>
    <r>
      <t xml:space="preserve">Nous cherchons à comparer </t>
    </r>
    <r>
      <rPr>
        <b/>
        <sz val="11"/>
        <color indexed="10"/>
        <rFont val="Calibri"/>
        <family val="2"/>
      </rPr>
      <t>les moyennes de deux populations indépendantes</t>
    </r>
    <r>
      <rPr>
        <sz val="11"/>
        <color theme="1"/>
        <rFont val="Calibri"/>
        <family val="2"/>
      </rPr>
      <t xml:space="preserve"> (la croissance moyenne des odontoblastes des incisives pour des sujets consommant du jus d'orange ou de l'acide ascorbique). Il s'agit de déterminer si la croissance moyenne des odonblastes est plus forte lorsqu'il y a consommation de Jus d'orange plutôt que de l'Acide ascorbique.</t>
    </r>
  </si>
  <si>
    <t>Les variances des deux populations sont inconnues. Il faut déterminer si nous pouvons les considérer égales ou non. Pour cela nous réalisons un test de Fisher d'égalité des variances car les deux populations sont indépendantes.</t>
  </si>
  <si>
    <r>
      <t xml:space="preserve">Nous cherchons à comparer la </t>
    </r>
    <r>
      <rPr>
        <b/>
        <sz val="11"/>
        <color indexed="10"/>
        <rFont val="Calibri"/>
        <family val="2"/>
      </rPr>
      <t>moyenne</t>
    </r>
    <r>
      <rPr>
        <sz val="11"/>
        <color theme="1"/>
        <rFont val="Calibri"/>
        <family val="2"/>
      </rPr>
      <t xml:space="preserve"> de la variable taille de </t>
    </r>
    <r>
      <rPr>
        <b/>
        <sz val="11"/>
        <color indexed="10"/>
        <rFont val="Calibri"/>
        <family val="2"/>
      </rPr>
      <t>deux populations indépendantes</t>
    </r>
    <r>
      <rPr>
        <sz val="11"/>
        <color theme="1"/>
        <rFont val="Calibri"/>
        <family val="2"/>
      </rPr>
      <t xml:space="preserve"> (les œufs de coucou pondus dans des nids de roitelet et les œufs de coucou pondus dans des nids de fauvette). Il s'agit de déterminer si la variance des tailles des œufs de coucou pondus dans des nids de roitelet est égale à celle des œufs de coucou pondus dans des nids de fauvette.</t>
    </r>
  </si>
  <si>
    <r>
      <t xml:space="preserve">Nous cherchons à comparer la </t>
    </r>
    <r>
      <rPr>
        <b/>
        <sz val="11"/>
        <color indexed="10"/>
        <rFont val="Calibri"/>
        <family val="2"/>
      </rPr>
      <t>variance</t>
    </r>
    <r>
      <rPr>
        <sz val="11"/>
        <color theme="1"/>
        <rFont val="Calibri"/>
        <family val="2"/>
      </rPr>
      <t xml:space="preserve"> de la variable taille de </t>
    </r>
    <r>
      <rPr>
        <b/>
        <sz val="11"/>
        <color indexed="10"/>
        <rFont val="Calibri"/>
        <family val="2"/>
      </rPr>
      <t>deux populations indépendantes</t>
    </r>
    <r>
      <rPr>
        <sz val="11"/>
        <color theme="1"/>
        <rFont val="Calibri"/>
        <family val="2"/>
      </rPr>
      <t xml:space="preserve"> (les œufs de coucou pondus dans des nids de roitelet et les œufs de coucou pondus dans des nids de fauvette). Il s'agit de déterminer si la variance des tailles des œufs de coucou pondus dans des nids de roitelet est égale à celle des œufs de coucou pondus dans des nids de fauvette.</t>
    </r>
  </si>
  <si>
    <r>
      <rPr>
        <b/>
        <sz val="11"/>
        <color indexed="8"/>
        <rFont val="Calibri"/>
        <family val="2"/>
      </rPr>
      <t>H0</t>
    </r>
    <r>
      <rPr>
        <sz val="11"/>
        <color theme="1"/>
        <rFont val="Calibri"/>
        <family val="2"/>
      </rPr>
      <t xml:space="preserve"> : L'effet moyen des deux produits est le même sur la croissance.</t>
    </r>
  </si>
  <si>
    <r>
      <rPr>
        <b/>
        <sz val="11"/>
        <color indexed="8"/>
        <rFont val="Calibri"/>
        <family val="2"/>
      </rPr>
      <t>H1</t>
    </r>
    <r>
      <rPr>
        <sz val="11"/>
        <color theme="1"/>
        <rFont val="Calibri"/>
        <family val="2"/>
      </rPr>
      <t xml:space="preserve"> : Le jus d’orange accélère en moyenne la croissance.</t>
    </r>
  </si>
  <si>
    <r>
      <rPr>
        <b/>
        <sz val="11"/>
        <color indexed="8"/>
        <rFont val="Calibri"/>
        <family val="2"/>
      </rPr>
      <t>H0</t>
    </r>
    <r>
      <rPr>
        <sz val="11"/>
        <color theme="1"/>
        <rFont val="Calibri"/>
        <family val="2"/>
      </rPr>
      <t xml:space="preserve"> : La taille moyenne des œufs de coucou ne dépend pas de la taille du nid.</t>
    </r>
  </si>
  <si>
    <r>
      <rPr>
        <b/>
        <sz val="11"/>
        <color indexed="8"/>
        <rFont val="Calibri"/>
        <family val="2"/>
      </rPr>
      <t>H1</t>
    </r>
    <r>
      <rPr>
        <sz val="11"/>
        <color theme="1"/>
        <rFont val="Calibri"/>
        <family val="2"/>
      </rPr>
      <t xml:space="preserve"> : La taille moyenne des œufs de coucou dépend de la taille du nid.</t>
    </r>
  </si>
  <si>
    <t>Les variances des deux populations sont inconnues. Il faut déterminer si nous pouvons les considérer égales ou non. Pour cela nou sutilisons le résultat de la première question où nous avons réalisé un test de Fisher d'égalité des variances.</t>
  </si>
  <si>
    <r>
      <t xml:space="preserve">La syntaxe à utiliser ici est donc </t>
    </r>
    <r>
      <rPr>
        <b/>
        <sz val="11"/>
        <color indexed="56"/>
        <rFont val="Calibri"/>
        <family val="2"/>
      </rPr>
      <t>=TEST.STUDENT(A2:A11;B2:B11;1;2)</t>
    </r>
  </si>
  <si>
    <t>1 signifie que le test est unilatéral puis 2 que nous voulons faire un test de Student de comparaison des moyennes à partir de deux échantillons de populations indépendantes de même variance.</t>
  </si>
  <si>
    <t>2 signifie que le test est bilatéral puis 2 que nous voulons faire un test de Student de comparaison des moyennes à partir de deux échantillons de populations indépendantes de même variance.</t>
  </si>
  <si>
    <r>
      <t xml:space="preserve">La syntaxe à utiliser ici est donc </t>
    </r>
    <r>
      <rPr>
        <b/>
        <sz val="11"/>
        <color indexed="56"/>
        <rFont val="Calibri"/>
        <family val="2"/>
      </rPr>
      <t>=TEST.STUDENT(A2:A16;B2:B15;2;2)</t>
    </r>
  </si>
  <si>
    <t>Il est également possible d'obtenir ce test à l'aide de l'utilitaire d'analyse d'Excel. Dans notre cas nous réalisons un test bilatéral et nous utilisons donc la p-valeur correspondante.</t>
  </si>
  <si>
    <t>Transparent 151</t>
  </si>
  <si>
    <r>
      <t xml:space="preserve">Nous cherchons à comparer </t>
    </r>
    <r>
      <rPr>
        <b/>
        <sz val="11"/>
        <color indexed="10"/>
        <rFont val="Calibri"/>
        <family val="2"/>
      </rPr>
      <t>les moyennes de deux populations dépendantes</t>
    </r>
    <r>
      <rPr>
        <sz val="11"/>
        <color theme="1"/>
        <rFont val="Calibri"/>
        <family val="2"/>
      </rPr>
      <t xml:space="preserve"> (la pression artérielle moyenne avant traitement et après traitement). Il s'agit de déterminer si les pressions artérielles moyennes avant traitement et après traitement sont égales.</t>
    </r>
  </si>
  <si>
    <r>
      <rPr>
        <b/>
        <sz val="11"/>
        <color indexed="8"/>
        <rFont val="Calibri"/>
        <family val="2"/>
      </rPr>
      <t>H1</t>
    </r>
    <r>
      <rPr>
        <sz val="11"/>
        <color theme="1"/>
        <rFont val="Calibri"/>
        <family val="2"/>
      </rPr>
      <t xml:space="preserve"> : La pression artérielle moyenne avant traitement est différente de la pression artérielle moyenne après traitement.</t>
    </r>
  </si>
  <si>
    <r>
      <rPr>
        <b/>
        <sz val="11"/>
        <color indexed="8"/>
        <rFont val="Calibri"/>
        <family val="2"/>
      </rPr>
      <t>H0</t>
    </r>
    <r>
      <rPr>
        <sz val="11"/>
        <color theme="1"/>
        <rFont val="Calibri"/>
        <family val="2"/>
      </rPr>
      <t xml:space="preserve"> : Les pressions artérielles moyennes avant et après traitement sont identiques.</t>
    </r>
  </si>
  <si>
    <t>Test de Student</t>
  </si>
  <si>
    <t>Cas des populations indépendantes de variances égales</t>
  </si>
  <si>
    <t>Cas des échantillons appariés</t>
  </si>
  <si>
    <r>
      <t xml:space="preserve">La syntaxe à utiliser ici est donc </t>
    </r>
    <r>
      <rPr>
        <b/>
        <sz val="11"/>
        <color indexed="56"/>
        <rFont val="Calibri"/>
        <family val="2"/>
      </rPr>
      <t>=TEST.STUDENT(A2:A11;B2:B11;2;1)</t>
    </r>
  </si>
  <si>
    <t>2 signifie que le test est bilatéral puis 1 que nous voulons faire un test de Student de comparaison des moyennes à partir de deux échantillons de populations appariées.</t>
  </si>
  <si>
    <r>
      <t xml:space="preserve">La p-valeur 7,06E-06 &lt;= 0,05 donc nous rejetons H0 au seuil alpha=5%  et décidons que H1 est vraie. Ainsi la taille des oeufs de coucou dépend </t>
    </r>
    <r>
      <rPr>
        <b/>
        <sz val="11"/>
        <color indexed="53"/>
        <rFont val="Calibri"/>
        <family val="2"/>
      </rPr>
      <t>significativement</t>
    </r>
    <r>
      <rPr>
        <sz val="11"/>
        <color theme="1"/>
        <rFont val="Calibri"/>
        <family val="2"/>
      </rPr>
      <t xml:space="preserve"> de la taille du nid dans lequel ils sont destinés à être déposés.  Le risque d'erreur associé à cette décision est un risque d'erreur de première espèce qui vaut 5%.</t>
    </r>
  </si>
  <si>
    <r>
      <t xml:space="preserve">La p-valeur 0,003 &lt;= 0,05 donc nous rejetons H0 au seuil alpha=5% et décidons que H1 est vraie. Ainsi, le jus d'orange accélère </t>
    </r>
    <r>
      <rPr>
        <b/>
        <sz val="11"/>
        <color indexed="53"/>
        <rFont val="Calibri"/>
        <family val="2"/>
      </rPr>
      <t>significativement</t>
    </r>
    <r>
      <rPr>
        <sz val="11"/>
        <color theme="1"/>
        <rFont val="Calibri"/>
        <family val="2"/>
      </rPr>
      <t xml:space="preserve"> la croissance moyenne dans la population par rapport à la prise d'acide ascorbique.  Le risque d'erreur associé à cette décision est un risque d'erreur de première espèce qui vaut 5%.</t>
    </r>
  </si>
  <si>
    <r>
      <t xml:space="preserve">Le nombre de filles, 481, est dans les limites de la zone d'acceptation donc nous conservons H0 au seuil alpha=5%. Ainsi, </t>
    </r>
    <r>
      <rPr>
        <b/>
        <sz val="11"/>
        <color indexed="49"/>
        <rFont val="Calibri"/>
        <family val="2"/>
      </rPr>
      <t>nous</t>
    </r>
    <r>
      <rPr>
        <sz val="11"/>
        <color indexed="49"/>
        <rFont val="Calibri"/>
        <family val="2"/>
      </rPr>
      <t xml:space="preserve"> </t>
    </r>
    <r>
      <rPr>
        <b/>
        <sz val="11"/>
        <color indexed="49"/>
        <rFont val="Calibri"/>
        <family val="2"/>
      </rPr>
      <t>n'avons pas pu mettre en évidence de différence significative</t>
    </r>
    <r>
      <rPr>
        <sz val="11"/>
        <color theme="1"/>
        <rFont val="Calibri"/>
        <family val="2"/>
      </rPr>
      <t xml:space="preserve"> entre la proportion de filles dans les naissance annuelles à Saint-Lô et une proportion de 50%.  Le risque d'erreur associé à cette décision est un risque d'erreur de deuxième espèce. Pour l'évaluer il faudrait calculer la puissance du test.</t>
    </r>
  </si>
  <si>
    <r>
      <t xml:space="preserve">La p-valeur 1,07E-05 &lt;= 0,05 donc nous rejetons H0 au seuil alpha=5% et décidons que H1 est vraie. Ainsi, la variance des pesées dans la population est </t>
    </r>
    <r>
      <rPr>
        <b/>
        <sz val="11"/>
        <color indexed="53"/>
        <rFont val="Calibri"/>
        <family val="2"/>
      </rPr>
      <t>significativement</t>
    </r>
    <r>
      <rPr>
        <sz val="11"/>
        <color theme="1"/>
        <rFont val="Calibri"/>
        <family val="2"/>
      </rPr>
      <t xml:space="preserve"> différente 4g^2.  Le risque d'erreur associé à cette décision est un risque d'erreur de première espèce qui vaut 5%.</t>
    </r>
  </si>
  <si>
    <r>
      <t xml:space="preserve">La p-valeur 2,23E-05 &lt;= 0,05 donc nous rejetons H0 au seuil alpha=5% et décidons que H1 est vraie. Ainsi, la variance des pesées dans la population est </t>
    </r>
    <r>
      <rPr>
        <b/>
        <sz val="11"/>
        <color indexed="53"/>
        <rFont val="Calibri"/>
        <family val="2"/>
      </rPr>
      <t>significativement</t>
    </r>
    <r>
      <rPr>
        <sz val="11"/>
        <color theme="1"/>
        <rFont val="Calibri"/>
        <family val="2"/>
      </rPr>
      <t xml:space="preserve"> différente 4g^2.  Le risque d'erreur associé à cette décision est un risque d'erreur de première espèce qui vaut 5%.</t>
    </r>
  </si>
  <si>
    <r>
      <t xml:space="preserve">La p-valeur 0,61 &gt; 0,05 donc nous conservons H0 au seuil alpha=5%. Ainsi, </t>
    </r>
    <r>
      <rPr>
        <b/>
        <sz val="11"/>
        <color indexed="49"/>
        <rFont val="Calibri"/>
        <family val="2"/>
      </rPr>
      <t>nous n'avons pas pu mettre en évidence de différence significative</t>
    </r>
    <r>
      <rPr>
        <sz val="11"/>
        <color theme="1"/>
        <rFont val="Calibri"/>
        <family val="2"/>
      </rPr>
      <t xml:space="preserve"> entre la taille moyenne d'une glycine dans la population et 15cm.  Le risque d'erreur associé à cette décision est un risque d'erreur de deuxième espèce. Pour l'évaluer il faudrait calculer la puissance du test.</t>
    </r>
  </si>
  <si>
    <r>
      <t xml:space="preserve">La p-valeur 0,010 &lt;= 0,05 donc nous rejetons H0 au seuil alpha=5% et décidons que H1 est vraie. Ainsi, le taux de gaz nocif moyen dans la population est </t>
    </r>
    <r>
      <rPr>
        <b/>
        <sz val="11"/>
        <color indexed="53"/>
        <rFont val="Calibri"/>
        <family val="2"/>
      </rPr>
      <t>significativement</t>
    </r>
    <r>
      <rPr>
        <sz val="11"/>
        <color theme="1"/>
        <rFont val="Calibri"/>
        <family val="2"/>
      </rPr>
      <t xml:space="preserve"> plus élevé que 50.  Le risque d'erreur associé à cette décision est un risque d'erreur de première espèce qui vaut 5%.</t>
    </r>
  </si>
  <si>
    <r>
      <t xml:space="preserve">La p-valeur 0,038 &lt;= 0,05 donc nous rejetons H0 au seuil alpha=5% et décidons que H1 est vraie. Ainsi, la pression artérielle moyenne après traitement est </t>
    </r>
    <r>
      <rPr>
        <b/>
        <sz val="11"/>
        <color indexed="53"/>
        <rFont val="Calibri"/>
        <family val="2"/>
      </rPr>
      <t>significativement</t>
    </r>
    <r>
      <rPr>
        <sz val="11"/>
        <color theme="1"/>
        <rFont val="Calibri"/>
        <family val="2"/>
      </rPr>
      <t xml:space="preserve"> différente de la pression artérielle avant traitement.  Le risque d'erreur associé à cette décision est un risque d'erreur de première espèce qui vaut 5%.</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</si>
</sst>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8">
    <font>
      <sz val="11"/>
      <color theme="1"/>
      <name val="Calibri"/>
      <family val="2"/>
    </font>
    <font>
      <sz val="11"/>
      <color indexed="8"/>
      <name val="Calibri"/>
      <family val="2"/>
    </font>
    <font>
      <sz val="8"/>
      <name val="Arial"/>
      <family val="2"/>
    </font>
    <font>
      <i/>
      <sz val="11"/>
      <color indexed="8"/>
      <name val="Calibri"/>
      <family val="2"/>
    </font>
    <font>
      <b/>
      <sz val="16"/>
      <color indexed="8"/>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10"/>
      <name val="Calibri"/>
      <family val="2"/>
    </font>
    <font>
      <b/>
      <sz val="11"/>
      <color indexed="53"/>
      <name val="Calibri"/>
      <family val="2"/>
    </font>
    <font>
      <b/>
      <sz val="11"/>
      <color indexed="49"/>
      <name val="Calibri"/>
      <family val="2"/>
    </font>
    <font>
      <sz val="11"/>
      <name val="Calibri"/>
      <family val="2"/>
    </font>
    <font>
      <sz val="11"/>
      <color indexed="49"/>
      <name val="Calibri"/>
      <family val="2"/>
    </font>
    <font>
      <b/>
      <sz val="18"/>
      <color indexed="56"/>
      <name val="Cambria"/>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1"/>
      <color theme="1"/>
      <name val="Calibri"/>
      <family val="2"/>
    </font>
    <font>
      <b/>
      <sz val="16"/>
      <color theme="1"/>
      <name val="Calibri"/>
      <family val="2"/>
    </font>
    <font>
      <b/>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
      <patternFill patternType="solid">
        <fgColor rgb="FF92D05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medium"/>
    </border>
    <border>
      <left/>
      <right/>
      <top style="medium"/>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0" fillId="27" borderId="3" applyNumberFormat="0" applyFont="0" applyAlignment="0" applyProtection="0"/>
    <xf numFmtId="0" fontId="33" fillId="28" borderId="1" applyNumberFormat="0" applyAlignment="0" applyProtection="0"/>
    <xf numFmtId="0" fontId="34"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45">
    <xf numFmtId="0" fontId="0" fillId="0" borderId="0" xfId="0" applyFont="1" applyAlignment="1">
      <alignment/>
    </xf>
    <xf numFmtId="0" fontId="0" fillId="0" borderId="0" xfId="0" applyFill="1" applyBorder="1" applyAlignment="1">
      <alignment/>
    </xf>
    <xf numFmtId="0" fontId="0" fillId="0" borderId="10" xfId="0" applyFill="1" applyBorder="1" applyAlignment="1">
      <alignment/>
    </xf>
    <xf numFmtId="0" fontId="45" fillId="0" borderId="11" xfId="0" applyFont="1" applyFill="1" applyBorder="1" applyAlignment="1">
      <alignment horizontal="center"/>
    </xf>
    <xf numFmtId="0" fontId="0" fillId="33" borderId="0" xfId="0" applyFill="1" applyAlignment="1">
      <alignment/>
    </xf>
    <xf numFmtId="0" fontId="46" fillId="0" borderId="0" xfId="0" applyFont="1" applyAlignment="1">
      <alignment horizontal="center" vertical="center" textRotation="90"/>
    </xf>
    <xf numFmtId="0" fontId="40" fillId="0" borderId="5" xfId="55" applyAlignment="1">
      <alignment/>
    </xf>
    <xf numFmtId="0" fontId="41" fillId="0" borderId="6" xfId="56" applyAlignment="1">
      <alignment/>
    </xf>
    <xf numFmtId="0" fontId="42" fillId="0" borderId="7" xfId="57" applyAlignment="1">
      <alignment/>
    </xf>
    <xf numFmtId="0" fontId="42" fillId="0" borderId="0" xfId="58" applyAlignment="1">
      <alignment/>
    </xf>
    <xf numFmtId="0" fontId="0" fillId="0" borderId="0" xfId="0" applyAlignment="1">
      <alignment horizontal="center" wrapText="1"/>
    </xf>
    <xf numFmtId="0" fontId="0" fillId="0" borderId="0" xfId="0" applyAlignment="1">
      <alignment wrapText="1"/>
    </xf>
    <xf numFmtId="0" fontId="0" fillId="12" borderId="0" xfId="0" applyFill="1" applyAlignment="1">
      <alignment/>
    </xf>
    <xf numFmtId="0" fontId="0" fillId="19" borderId="0" xfId="0" applyFill="1" applyAlignment="1">
      <alignment/>
    </xf>
    <xf numFmtId="0" fontId="42" fillId="0" borderId="0" xfId="0" applyFont="1" applyAlignment="1">
      <alignment/>
    </xf>
    <xf numFmtId="0" fontId="0" fillId="18" borderId="0" xfId="0" applyFill="1" applyAlignment="1">
      <alignment/>
    </xf>
    <xf numFmtId="0" fontId="2" fillId="10" borderId="12" xfId="0" applyFont="1" applyFill="1" applyBorder="1" applyAlignment="1">
      <alignment horizontal="center" vertical="center"/>
    </xf>
    <xf numFmtId="0" fontId="0" fillId="10" borderId="12" xfId="0" applyFill="1" applyBorder="1" applyAlignment="1">
      <alignment/>
    </xf>
    <xf numFmtId="0" fontId="0" fillId="11" borderId="12" xfId="0" applyFill="1" applyBorder="1" applyAlignment="1">
      <alignment/>
    </xf>
    <xf numFmtId="0" fontId="0" fillId="0" borderId="0" xfId="0" applyFill="1" applyAlignment="1">
      <alignment/>
    </xf>
    <xf numFmtId="0" fontId="0" fillId="0" borderId="0" xfId="0" applyAlignment="1">
      <alignment horizontal="center" vertical="center" wrapText="1"/>
    </xf>
    <xf numFmtId="0" fontId="0" fillId="34" borderId="0" xfId="0" applyFont="1" applyFill="1" applyAlignment="1">
      <alignment/>
    </xf>
    <xf numFmtId="0" fontId="0" fillId="12" borderId="0" xfId="0" applyFill="1" applyBorder="1" applyAlignment="1">
      <alignment/>
    </xf>
    <xf numFmtId="0" fontId="41" fillId="0" borderId="6" xfId="56" applyAlignment="1">
      <alignment horizontal="left"/>
    </xf>
    <xf numFmtId="0" fontId="41" fillId="0" borderId="6" xfId="56" applyAlignment="1">
      <alignment horizontal="left" wrapText="1"/>
    </xf>
    <xf numFmtId="0" fontId="0" fillId="19" borderId="0" xfId="0" applyFill="1" applyBorder="1" applyAlignment="1">
      <alignment/>
    </xf>
    <xf numFmtId="0" fontId="0" fillId="0" borderId="0" xfId="0" applyFill="1" applyAlignment="1">
      <alignment horizontal="center" vertical="center" wrapText="1"/>
    </xf>
    <xf numFmtId="0" fontId="0" fillId="17" borderId="12" xfId="0" applyFill="1" applyBorder="1" applyAlignment="1">
      <alignment/>
    </xf>
    <xf numFmtId="0" fontId="0" fillId="16" borderId="12" xfId="0" applyFill="1" applyBorder="1" applyAlignment="1">
      <alignment/>
    </xf>
    <xf numFmtId="0" fontId="42" fillId="0" borderId="7" xfId="57" applyAlignment="1">
      <alignment horizontal="left" wrapText="1"/>
    </xf>
    <xf numFmtId="0" fontId="0" fillId="0" borderId="12" xfId="0" applyBorder="1" applyAlignment="1">
      <alignment/>
    </xf>
    <xf numFmtId="0" fontId="0" fillId="0" borderId="0" xfId="0" applyAlignment="1">
      <alignment horizontal="center" wrapText="1"/>
    </xf>
    <xf numFmtId="0" fontId="0" fillId="12" borderId="0" xfId="0" applyFill="1" applyAlignment="1">
      <alignment horizontal="center" vertical="center"/>
    </xf>
    <xf numFmtId="0" fontId="0" fillId="19" borderId="0" xfId="0" applyFill="1" applyAlignment="1">
      <alignment horizontal="center" vertical="center"/>
    </xf>
    <xf numFmtId="0" fontId="0" fillId="12" borderId="0" xfId="0" applyFill="1" applyAlignment="1">
      <alignment horizontal="center" wrapText="1"/>
    </xf>
    <xf numFmtId="0" fontId="0" fillId="19" borderId="0" xfId="0" applyFill="1" applyAlignment="1">
      <alignment horizontal="center" wrapText="1"/>
    </xf>
    <xf numFmtId="0" fontId="42" fillId="0" borderId="0" xfId="0" applyFont="1" applyAlignment="1">
      <alignment horizontal="center" wrapText="1"/>
    </xf>
    <xf numFmtId="0" fontId="46" fillId="0" borderId="0" xfId="0" applyFont="1" applyAlignment="1">
      <alignment horizontal="center" vertical="center" textRotation="90"/>
    </xf>
    <xf numFmtId="0" fontId="0" fillId="0" borderId="0" xfId="0" applyAlignment="1">
      <alignment horizontal="center"/>
    </xf>
    <xf numFmtId="0" fontId="0" fillId="12" borderId="0" xfId="0" applyFill="1" applyAlignment="1">
      <alignment horizontal="center" vertical="center" wrapText="1"/>
    </xf>
    <xf numFmtId="0" fontId="0" fillId="19" borderId="0" xfId="0" applyFill="1" applyAlignment="1">
      <alignment horizontal="center" vertical="center" wrapText="1"/>
    </xf>
    <xf numFmtId="0" fontId="0" fillId="0" borderId="0" xfId="0" applyAlignment="1">
      <alignment horizontal="center" vertical="center" wrapText="1"/>
    </xf>
    <xf numFmtId="0" fontId="43" fillId="0" borderId="0" xfId="0" applyFont="1" applyAlignment="1">
      <alignment horizontal="center" wrapText="1"/>
    </xf>
    <xf numFmtId="0" fontId="42" fillId="0" borderId="0" xfId="0" applyFont="1" applyAlignment="1">
      <alignment horizontal="center" vertical="center" wrapText="1"/>
    </xf>
    <xf numFmtId="0" fontId="47" fillId="0" borderId="0" xfId="0" applyFont="1" applyAlignment="1">
      <alignment horizont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Histogramme</a:t>
            </a:r>
          </a:p>
        </c:rich>
      </c:tx>
      <c:layout>
        <c:manualLayout>
          <c:xMode val="factor"/>
          <c:yMode val="factor"/>
          <c:x val="-0.0035"/>
          <c:y val="-0.01475"/>
        </c:manualLayout>
      </c:layout>
      <c:spPr>
        <a:noFill/>
        <a:ln w="3175">
          <a:noFill/>
        </a:ln>
      </c:spPr>
    </c:title>
    <c:plotArea>
      <c:layout>
        <c:manualLayout>
          <c:xMode val="edge"/>
          <c:yMode val="edge"/>
          <c:x val="0.05575"/>
          <c:y val="0.07375"/>
          <c:w val="0.763"/>
          <c:h val="0.87625"/>
        </c:manualLayout>
      </c:layout>
      <c:barChart>
        <c:barDir val="col"/>
        <c:grouping val="clustered"/>
        <c:varyColors val="0"/>
        <c:ser>
          <c:idx val="0"/>
          <c:order val="0"/>
          <c:tx>
            <c:v>Fréquence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GazNocif!$J$4:$J$9</c:f>
              <c:strCache/>
            </c:strRef>
          </c:cat>
          <c:val>
            <c:numRef>
              <c:f>GazNocif!$K$4:$K$9</c:f>
              <c:numCache/>
            </c:numRef>
          </c:val>
        </c:ser>
        <c:axId val="24433702"/>
        <c:axId val="18576727"/>
      </c:barChart>
      <c:catAx>
        <c:axId val="2443370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Classes</a:t>
                </a:r>
              </a:p>
            </c:rich>
          </c:tx>
          <c:layout>
            <c:manualLayout>
              <c:xMode val="factor"/>
              <c:yMode val="factor"/>
              <c:x val="-0.003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8576727"/>
        <c:crosses val="autoZero"/>
        <c:auto val="1"/>
        <c:lblOffset val="100"/>
        <c:tickLblSkip val="1"/>
        <c:noMultiLvlLbl val="0"/>
      </c:catAx>
      <c:valAx>
        <c:axId val="1857672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Fréquence</a:t>
                </a:r>
              </a:p>
            </c:rich>
          </c:tx>
          <c:layout>
            <c:manualLayout>
              <c:xMode val="factor"/>
              <c:yMode val="factor"/>
              <c:x val="-0.004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4433702"/>
        <c:crossesAt val="1"/>
        <c:crossBetween val="between"/>
        <c:dispUnits/>
      </c:valAx>
      <c:spPr>
        <a:solidFill>
          <a:srgbClr val="FFFFFF"/>
        </a:solidFill>
        <a:ln w="3175">
          <a:noFill/>
        </a:ln>
      </c:spPr>
    </c:plotArea>
    <c:legend>
      <c:legendPos val="r"/>
      <c:layout>
        <c:manualLayout>
          <c:xMode val="edge"/>
          <c:yMode val="edge"/>
          <c:x val="0.84775"/>
          <c:y val="0.51375"/>
          <c:w val="0.143"/>
          <c:h val="0.0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Histogramme</a:t>
            </a:r>
          </a:p>
        </c:rich>
      </c:tx>
      <c:layout>
        <c:manualLayout>
          <c:xMode val="factor"/>
          <c:yMode val="factor"/>
          <c:x val="-0.00175"/>
          <c:y val="-0.01425"/>
        </c:manualLayout>
      </c:layout>
      <c:spPr>
        <a:noFill/>
        <a:ln w="3175">
          <a:noFill/>
        </a:ln>
      </c:spPr>
    </c:title>
    <c:plotArea>
      <c:layout>
        <c:manualLayout>
          <c:xMode val="edge"/>
          <c:yMode val="edge"/>
          <c:x val="0.05575"/>
          <c:y val="0.07125"/>
          <c:w val="0.76325"/>
          <c:h val="0.88175"/>
        </c:manualLayout>
      </c:layout>
      <c:barChart>
        <c:barDir val="col"/>
        <c:grouping val="clustered"/>
        <c:varyColors val="0"/>
        <c:ser>
          <c:idx val="0"/>
          <c:order val="0"/>
          <c:tx>
            <c:v>Fréquence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Glycines!$K$7:$K$14</c:f>
              <c:strCache/>
            </c:strRef>
          </c:cat>
          <c:val>
            <c:numRef>
              <c:f>Glycines!$L$7:$L$14</c:f>
              <c:numCache/>
            </c:numRef>
          </c:val>
        </c:ser>
        <c:axId val="32972816"/>
        <c:axId val="28319889"/>
      </c:barChart>
      <c:catAx>
        <c:axId val="3297281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Classes</a:t>
                </a:r>
              </a:p>
            </c:rich>
          </c:tx>
          <c:layout>
            <c:manualLayout>
              <c:xMode val="factor"/>
              <c:yMode val="factor"/>
              <c:x val="-0.027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8319889"/>
        <c:crosses val="autoZero"/>
        <c:auto val="1"/>
        <c:lblOffset val="100"/>
        <c:tickLblSkip val="1"/>
        <c:noMultiLvlLbl val="0"/>
      </c:catAx>
      <c:valAx>
        <c:axId val="2831988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Fréquence</a:t>
                </a:r>
              </a:p>
            </c:rich>
          </c:tx>
          <c:layout>
            <c:manualLayout>
              <c:xMode val="factor"/>
              <c:yMode val="factor"/>
              <c:x val="-0.004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2972816"/>
        <c:crossesAt val="1"/>
        <c:crossBetween val="between"/>
        <c:dispUnits/>
      </c:valAx>
      <c:spPr>
        <a:solidFill>
          <a:srgbClr val="FFFFFF"/>
        </a:solidFill>
        <a:ln w="3175">
          <a:noFill/>
        </a:ln>
      </c:spPr>
    </c:plotArea>
    <c:legend>
      <c:legendPos val="r"/>
      <c:layout>
        <c:manualLayout>
          <c:xMode val="edge"/>
          <c:yMode val="edge"/>
          <c:x val="0.848"/>
          <c:y val="0.5135"/>
          <c:w val="0.14275"/>
          <c:h val="0.041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Histogramme</a:t>
            </a:r>
          </a:p>
        </c:rich>
      </c:tx>
      <c:layout>
        <c:manualLayout>
          <c:xMode val="factor"/>
          <c:yMode val="factor"/>
          <c:x val="-0.00325"/>
          <c:y val="-0.01425"/>
        </c:manualLayout>
      </c:layout>
      <c:spPr>
        <a:noFill/>
        <a:ln w="3175">
          <a:noFill/>
        </a:ln>
      </c:spPr>
    </c:title>
    <c:plotArea>
      <c:layout>
        <c:manualLayout>
          <c:xMode val="edge"/>
          <c:yMode val="edge"/>
          <c:x val="0.049"/>
          <c:y val="0.07125"/>
          <c:w val="0.792"/>
          <c:h val="0.8805"/>
        </c:manualLayout>
      </c:layout>
      <c:barChart>
        <c:barDir val="col"/>
        <c:grouping val="clustered"/>
        <c:varyColors val="0"/>
        <c:ser>
          <c:idx val="0"/>
          <c:order val="0"/>
          <c:tx>
            <c:v>Fréquence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Balance_1!$K$8:$K$13</c:f>
              <c:strCache/>
            </c:strRef>
          </c:cat>
          <c:val>
            <c:numRef>
              <c:f>Balance_1!$L$8:$L$13</c:f>
              <c:numCache/>
            </c:numRef>
          </c:val>
        </c:ser>
        <c:axId val="53552410"/>
        <c:axId val="12209643"/>
      </c:barChart>
      <c:catAx>
        <c:axId val="5355241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Classes</a:t>
                </a:r>
              </a:p>
            </c:rich>
          </c:tx>
          <c:layout>
            <c:manualLayout>
              <c:xMode val="factor"/>
              <c:yMode val="factor"/>
              <c:x val="-0.003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2209643"/>
        <c:crosses val="autoZero"/>
        <c:auto val="1"/>
        <c:lblOffset val="100"/>
        <c:tickLblSkip val="1"/>
        <c:noMultiLvlLbl val="0"/>
      </c:catAx>
      <c:valAx>
        <c:axId val="1220964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Fréquence</a:t>
                </a:r>
              </a:p>
            </c:rich>
          </c:tx>
          <c:layout>
            <c:manualLayout>
              <c:xMode val="factor"/>
              <c:yMode val="factor"/>
              <c:x val="-0.004"/>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3552410"/>
        <c:crossesAt val="1"/>
        <c:crossBetween val="between"/>
        <c:dispUnits/>
      </c:valAx>
      <c:spPr>
        <a:solidFill>
          <a:srgbClr val="FFFFFF"/>
        </a:solidFill>
        <a:ln w="3175">
          <a:noFill/>
        </a:ln>
      </c:spPr>
    </c:plotArea>
    <c:legend>
      <c:legendPos val="r"/>
      <c:layout>
        <c:manualLayout>
          <c:xMode val="edge"/>
          <c:yMode val="edge"/>
          <c:x val="0.86675"/>
          <c:y val="0.51325"/>
          <c:w val="0.1255"/>
          <c:h val="0.04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Histogramme</a:t>
            </a:r>
          </a:p>
        </c:rich>
      </c:tx>
      <c:layout>
        <c:manualLayout>
          <c:xMode val="factor"/>
          <c:yMode val="factor"/>
          <c:x val="-0.00325"/>
          <c:y val="-0.01425"/>
        </c:manualLayout>
      </c:layout>
      <c:spPr>
        <a:noFill/>
        <a:ln w="3175">
          <a:noFill/>
        </a:ln>
      </c:spPr>
    </c:title>
    <c:plotArea>
      <c:layout>
        <c:manualLayout>
          <c:xMode val="edge"/>
          <c:yMode val="edge"/>
          <c:x val="0.049"/>
          <c:y val="0.07125"/>
          <c:w val="0.792"/>
          <c:h val="0.8805"/>
        </c:manualLayout>
      </c:layout>
      <c:barChart>
        <c:barDir val="col"/>
        <c:grouping val="clustered"/>
        <c:varyColors val="0"/>
        <c:ser>
          <c:idx val="0"/>
          <c:order val="0"/>
          <c:tx>
            <c:v>Fréquence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Balance_1!$K$8:$K$13</c:f>
              <c:strCache>
                <c:ptCount val="6"/>
                <c:pt idx="0">
                  <c:v>19</c:v>
                </c:pt>
                <c:pt idx="1">
                  <c:v>1016</c:v>
                </c:pt>
                <c:pt idx="2">
                  <c:v>1842</c:v>
                </c:pt>
                <c:pt idx="3">
                  <c:v>2668</c:v>
                </c:pt>
                <c:pt idx="4">
                  <c:v>3494</c:v>
                </c:pt>
                <c:pt idx="5">
                  <c:v>ou plus...</c:v>
                </c:pt>
              </c:strCache>
            </c:strRef>
          </c:cat>
          <c:val>
            <c:numRef>
              <c:f>Balance_1!$L$8:$L$13</c:f>
              <c:numCache>
                <c:ptCount val="6"/>
                <c:pt idx="0">
                  <c:v>1</c:v>
                </c:pt>
                <c:pt idx="1">
                  <c:v>5</c:v>
                </c:pt>
                <c:pt idx="2">
                  <c:v>10</c:v>
                </c:pt>
                <c:pt idx="3">
                  <c:v>10</c:v>
                </c:pt>
                <c:pt idx="4">
                  <c:v>2</c:v>
                </c:pt>
                <c:pt idx="5">
                  <c:v>2</c:v>
                </c:pt>
              </c:numCache>
            </c:numRef>
          </c:val>
        </c:ser>
        <c:axId val="42777924"/>
        <c:axId val="49456997"/>
      </c:barChart>
      <c:catAx>
        <c:axId val="4277792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Classes</a:t>
                </a:r>
              </a:p>
            </c:rich>
          </c:tx>
          <c:layout>
            <c:manualLayout>
              <c:xMode val="factor"/>
              <c:yMode val="factor"/>
              <c:x val="-0.003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9456997"/>
        <c:crosses val="autoZero"/>
        <c:auto val="1"/>
        <c:lblOffset val="100"/>
        <c:tickLblSkip val="1"/>
        <c:noMultiLvlLbl val="0"/>
      </c:catAx>
      <c:valAx>
        <c:axId val="4945699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Fréquence</a:t>
                </a:r>
              </a:p>
            </c:rich>
          </c:tx>
          <c:layout>
            <c:manualLayout>
              <c:xMode val="factor"/>
              <c:yMode val="factor"/>
              <c:x val="-0.004"/>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2777924"/>
        <c:crossesAt val="1"/>
        <c:crossBetween val="between"/>
        <c:dispUnits/>
      </c:valAx>
      <c:spPr>
        <a:solidFill>
          <a:srgbClr val="FFFFFF"/>
        </a:solidFill>
        <a:ln w="3175">
          <a:noFill/>
        </a:ln>
      </c:spPr>
    </c:plotArea>
    <c:legend>
      <c:legendPos val="r"/>
      <c:layout>
        <c:manualLayout>
          <c:xMode val="edge"/>
          <c:yMode val="edge"/>
          <c:x val="0.86675"/>
          <c:y val="0.51325"/>
          <c:w val="0.1255"/>
          <c:h val="0.04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Histogramme</a:t>
            </a:r>
          </a:p>
        </c:rich>
      </c:tx>
      <c:layout>
        <c:manualLayout>
          <c:xMode val="factor"/>
          <c:yMode val="factor"/>
          <c:x val="-0.00175"/>
          <c:y val="-0.01525"/>
        </c:manualLayout>
      </c:layout>
      <c:spPr>
        <a:noFill/>
        <a:ln w="3175">
          <a:noFill/>
        </a:ln>
      </c:spPr>
    </c:title>
    <c:plotArea>
      <c:layout>
        <c:manualLayout>
          <c:xMode val="edge"/>
          <c:yMode val="edge"/>
          <c:x val="0.0575"/>
          <c:y val="0.07575"/>
          <c:w val="0.7635"/>
          <c:h val="0.87325"/>
        </c:manualLayout>
      </c:layout>
      <c:barChart>
        <c:barDir val="col"/>
        <c:grouping val="clustered"/>
        <c:varyColors val="0"/>
        <c:ser>
          <c:idx val="0"/>
          <c:order val="0"/>
          <c:tx>
            <c:v>Fréquence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'Pression artérielle'!$M$19:$M$22</c:f>
              <c:strCache/>
            </c:strRef>
          </c:cat>
          <c:val>
            <c:numRef>
              <c:f>'Pression artérielle'!$N$19:$N$22</c:f>
              <c:numCache/>
            </c:numRef>
          </c:val>
        </c:ser>
        <c:axId val="42459790"/>
        <c:axId val="46593791"/>
      </c:barChart>
      <c:catAx>
        <c:axId val="4245979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Classes</a:t>
                </a:r>
              </a:p>
            </c:rich>
          </c:tx>
          <c:layout>
            <c:manualLayout>
              <c:xMode val="factor"/>
              <c:yMode val="factor"/>
              <c:x val="-0.004"/>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6593791"/>
        <c:crosses val="autoZero"/>
        <c:auto val="1"/>
        <c:lblOffset val="100"/>
        <c:tickLblSkip val="1"/>
        <c:noMultiLvlLbl val="0"/>
      </c:catAx>
      <c:valAx>
        <c:axId val="4659379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Fréquence</a:t>
                </a:r>
              </a:p>
            </c:rich>
          </c:tx>
          <c:layout>
            <c:manualLayout>
              <c:xMode val="factor"/>
              <c:yMode val="factor"/>
              <c:x val="-0.001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2459790"/>
        <c:crossesAt val="1"/>
        <c:crossBetween val="between"/>
        <c:dispUnits/>
      </c:valAx>
      <c:spPr>
        <a:solidFill>
          <a:srgbClr val="FFFFFF"/>
        </a:solidFill>
        <a:ln w="3175">
          <a:noFill/>
        </a:ln>
      </c:spPr>
    </c:plotArea>
    <c:legend>
      <c:legendPos val="r"/>
      <c:layout>
        <c:manualLayout>
          <c:xMode val="edge"/>
          <c:yMode val="edge"/>
          <c:x val="0.848"/>
          <c:y val="0.51525"/>
          <c:w val="0.14275"/>
          <c:h val="0.043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752475</xdr:colOff>
      <xdr:row>1</xdr:row>
      <xdr:rowOff>9525</xdr:rowOff>
    </xdr:from>
    <xdr:to>
      <xdr:col>19</xdr:col>
      <xdr:colOff>9525</xdr:colOff>
      <xdr:row>28</xdr:row>
      <xdr:rowOff>76200</xdr:rowOff>
    </xdr:to>
    <xdr:graphicFrame>
      <xdr:nvGraphicFramePr>
        <xdr:cNvPr id="1" name="Graphique 1"/>
        <xdr:cNvGraphicFramePr/>
      </xdr:nvGraphicFramePr>
      <xdr:xfrm>
        <a:off x="9134475" y="266700"/>
        <a:ext cx="5353050" cy="5238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20</xdr:col>
      <xdr:colOff>19050</xdr:colOff>
      <xdr:row>27</xdr:row>
      <xdr:rowOff>171450</xdr:rowOff>
    </xdr:to>
    <xdr:graphicFrame>
      <xdr:nvGraphicFramePr>
        <xdr:cNvPr id="1" name="Graphique 1"/>
        <xdr:cNvGraphicFramePr/>
      </xdr:nvGraphicFramePr>
      <xdr:xfrm>
        <a:off x="9906000" y="0"/>
        <a:ext cx="5353050" cy="5410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20</xdr:col>
      <xdr:colOff>752475</xdr:colOff>
      <xdr:row>28</xdr:row>
      <xdr:rowOff>0</xdr:rowOff>
    </xdr:to>
    <xdr:graphicFrame>
      <xdr:nvGraphicFramePr>
        <xdr:cNvPr id="1" name="Graphique 1"/>
        <xdr:cNvGraphicFramePr/>
      </xdr:nvGraphicFramePr>
      <xdr:xfrm>
        <a:off x="9982200" y="0"/>
        <a:ext cx="6086475" cy="54292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20</xdr:col>
      <xdr:colOff>752475</xdr:colOff>
      <xdr:row>28</xdr:row>
      <xdr:rowOff>0</xdr:rowOff>
    </xdr:to>
    <xdr:graphicFrame>
      <xdr:nvGraphicFramePr>
        <xdr:cNvPr id="1" name="Graphique 1"/>
        <xdr:cNvGraphicFramePr/>
      </xdr:nvGraphicFramePr>
      <xdr:xfrm>
        <a:off x="10058400" y="0"/>
        <a:ext cx="6086475" cy="5429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24</xdr:row>
      <xdr:rowOff>0</xdr:rowOff>
    </xdr:from>
    <xdr:to>
      <xdr:col>13</xdr:col>
      <xdr:colOff>1085850</xdr:colOff>
      <xdr:row>50</xdr:row>
      <xdr:rowOff>161925</xdr:rowOff>
    </xdr:to>
    <xdr:graphicFrame>
      <xdr:nvGraphicFramePr>
        <xdr:cNvPr id="1" name="Graphique 1"/>
        <xdr:cNvGraphicFramePr/>
      </xdr:nvGraphicFramePr>
      <xdr:xfrm>
        <a:off x="9039225" y="4733925"/>
        <a:ext cx="5343525" cy="5114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K31"/>
  <sheetViews>
    <sheetView zoomScalePageLayoutView="0" workbookViewId="0" topLeftCell="A1">
      <selection activeCell="C26" sqref="C26:H29"/>
    </sheetView>
  </sheetViews>
  <sheetFormatPr defaultColWidth="11.421875" defaultRowHeight="15"/>
  <sheetData>
    <row r="1" spans="1:8" ht="20.25" thickBot="1">
      <c r="A1" t="s">
        <v>48</v>
      </c>
      <c r="C1" s="6" t="s">
        <v>37</v>
      </c>
      <c r="D1" s="6"/>
      <c r="E1" s="6"/>
      <c r="F1" s="6"/>
      <c r="G1" s="6"/>
      <c r="H1" s="6"/>
    </row>
    <row r="2" spans="1:3" ht="16.5" thickBot="1" thickTop="1">
      <c r="A2">
        <v>52</v>
      </c>
      <c r="C2" s="9" t="s">
        <v>36</v>
      </c>
    </row>
    <row r="3" spans="1:11" ht="15">
      <c r="A3">
        <v>60.2</v>
      </c>
      <c r="J3" s="3" t="s">
        <v>1</v>
      </c>
      <c r="K3" s="3" t="s">
        <v>3</v>
      </c>
    </row>
    <row r="4" spans="1:11" ht="15">
      <c r="A4">
        <v>68.8</v>
      </c>
      <c r="C4" s="31" t="s">
        <v>53</v>
      </c>
      <c r="D4" s="31"/>
      <c r="E4" s="31"/>
      <c r="F4" s="31"/>
      <c r="G4" s="31"/>
      <c r="H4" s="31"/>
      <c r="J4" s="1">
        <v>29.6</v>
      </c>
      <c r="K4" s="1">
        <v>1</v>
      </c>
    </row>
    <row r="5" spans="1:11" ht="15" customHeight="1">
      <c r="A5">
        <v>46.8</v>
      </c>
      <c r="C5" s="31"/>
      <c r="D5" s="31"/>
      <c r="E5" s="31"/>
      <c r="F5" s="31"/>
      <c r="G5" s="31"/>
      <c r="H5" s="31"/>
      <c r="J5" s="1">
        <v>38.32</v>
      </c>
      <c r="K5" s="1">
        <v>1</v>
      </c>
    </row>
    <row r="6" spans="1:11" ht="15" customHeight="1">
      <c r="A6">
        <v>62.2</v>
      </c>
      <c r="C6" s="31"/>
      <c r="D6" s="31"/>
      <c r="E6" s="31"/>
      <c r="F6" s="31"/>
      <c r="G6" s="31"/>
      <c r="H6" s="31"/>
      <c r="J6" s="1">
        <v>47.040000000000006</v>
      </c>
      <c r="K6" s="1">
        <v>4</v>
      </c>
    </row>
    <row r="7" spans="1:11" ht="15">
      <c r="A7">
        <v>53.5</v>
      </c>
      <c r="J7" s="1">
        <v>55.760000000000005</v>
      </c>
      <c r="K7" s="1">
        <v>11</v>
      </c>
    </row>
    <row r="8" spans="1:11" ht="15">
      <c r="A8">
        <v>50.9</v>
      </c>
      <c r="C8" t="s">
        <v>45</v>
      </c>
      <c r="J8" s="1">
        <v>64.48</v>
      </c>
      <c r="K8" s="1">
        <v>9</v>
      </c>
    </row>
    <row r="9" spans="1:11" ht="15.75" thickBot="1">
      <c r="A9">
        <v>44.9</v>
      </c>
      <c r="J9" s="2" t="s">
        <v>2</v>
      </c>
      <c r="K9" s="2">
        <v>4</v>
      </c>
    </row>
    <row r="10" spans="1:3" ht="15">
      <c r="A10">
        <v>73.2</v>
      </c>
      <c r="C10" t="s">
        <v>46</v>
      </c>
    </row>
    <row r="11" ht="15">
      <c r="A11">
        <v>60.4</v>
      </c>
    </row>
    <row r="12" spans="1:3" ht="15">
      <c r="A12">
        <v>61.9</v>
      </c>
      <c r="C12" t="s">
        <v>38</v>
      </c>
    </row>
    <row r="13" spans="1:8" ht="15">
      <c r="A13">
        <v>67.8</v>
      </c>
      <c r="C13" s="32" t="s">
        <v>39</v>
      </c>
      <c r="D13" s="32"/>
      <c r="E13" s="32"/>
      <c r="F13" s="32"/>
      <c r="G13" s="32"/>
      <c r="H13" s="32"/>
    </row>
    <row r="14" spans="1:8" ht="15">
      <c r="A14">
        <v>30.5</v>
      </c>
      <c r="C14" s="32"/>
      <c r="D14" s="32"/>
      <c r="E14" s="32"/>
      <c r="F14" s="32"/>
      <c r="G14" s="32"/>
      <c r="H14" s="32"/>
    </row>
    <row r="15" spans="1:8" ht="15">
      <c r="A15">
        <v>52.5</v>
      </c>
      <c r="C15" s="33" t="s">
        <v>40</v>
      </c>
      <c r="D15" s="33"/>
      <c r="E15" s="33"/>
      <c r="F15" s="33"/>
      <c r="G15" s="33"/>
      <c r="H15" s="33"/>
    </row>
    <row r="16" spans="1:8" ht="15">
      <c r="A16">
        <v>40.4</v>
      </c>
      <c r="C16" s="33"/>
      <c r="D16" s="33"/>
      <c r="E16" s="33"/>
      <c r="F16" s="33"/>
      <c r="G16" s="33"/>
      <c r="H16" s="33"/>
    </row>
    <row r="17" ht="15">
      <c r="A17">
        <v>29.6</v>
      </c>
    </row>
    <row r="18" spans="1:3" ht="15">
      <c r="A18">
        <v>58.3</v>
      </c>
      <c r="C18" t="s">
        <v>43</v>
      </c>
    </row>
    <row r="19" spans="1:3" ht="15">
      <c r="A19">
        <v>62.6</v>
      </c>
      <c r="C19" t="s">
        <v>41</v>
      </c>
    </row>
    <row r="20" spans="1:3" ht="15">
      <c r="A20">
        <v>53.6</v>
      </c>
      <c r="C20" s="14" t="s">
        <v>42</v>
      </c>
    </row>
    <row r="21" spans="1:3" ht="15">
      <c r="A21">
        <v>64.6</v>
      </c>
      <c r="C21" t="s">
        <v>44</v>
      </c>
    </row>
    <row r="22" ht="15">
      <c r="A22">
        <v>54.4</v>
      </c>
    </row>
    <row r="23" ht="15" customHeight="1">
      <c r="A23">
        <v>53.8</v>
      </c>
    </row>
    <row r="24" spans="1:5" ht="15">
      <c r="A24">
        <v>49.8</v>
      </c>
      <c r="C24" t="s">
        <v>73</v>
      </c>
      <c r="D24" s="13">
        <f>ZTEST(A2:A31,50,10)</f>
        <v>0.010107219639971503</v>
      </c>
      <c r="E24" t="s">
        <v>47</v>
      </c>
    </row>
    <row r="25" ht="15">
      <c r="A25">
        <v>57.4</v>
      </c>
    </row>
    <row r="26" spans="1:8" ht="15" customHeight="1">
      <c r="A26">
        <v>63.1</v>
      </c>
      <c r="C26" s="31" t="s">
        <v>155</v>
      </c>
      <c r="D26" s="31"/>
      <c r="E26" s="31"/>
      <c r="F26" s="31"/>
      <c r="G26" s="31"/>
      <c r="H26" s="31"/>
    </row>
    <row r="27" spans="1:8" ht="15">
      <c r="A27">
        <v>53.4</v>
      </c>
      <c r="C27" s="31"/>
      <c r="D27" s="31"/>
      <c r="E27" s="31"/>
      <c r="F27" s="31"/>
      <c r="G27" s="31"/>
      <c r="H27" s="31"/>
    </row>
    <row r="28" spans="1:8" ht="15">
      <c r="A28">
        <v>59.4</v>
      </c>
      <c r="C28" s="31"/>
      <c r="D28" s="31"/>
      <c r="E28" s="31"/>
      <c r="F28" s="31"/>
      <c r="G28" s="31"/>
      <c r="H28" s="31"/>
    </row>
    <row r="29" spans="1:8" ht="15">
      <c r="A29">
        <v>48.6</v>
      </c>
      <c r="C29" s="31"/>
      <c r="D29" s="31"/>
      <c r="E29" s="31"/>
      <c r="F29" s="31"/>
      <c r="G29" s="31"/>
      <c r="H29" s="31"/>
    </row>
    <row r="30" ht="15">
      <c r="A30">
        <v>40.7</v>
      </c>
    </row>
    <row r="31" ht="15">
      <c r="A31">
        <v>51.9</v>
      </c>
    </row>
  </sheetData>
  <sheetProtection/>
  <mergeCells count="4">
    <mergeCell ref="C26:H29"/>
    <mergeCell ref="C4:H6"/>
    <mergeCell ref="C13:H14"/>
    <mergeCell ref="C15:H16"/>
  </mergeCells>
  <printOptions/>
  <pageMargins left="0.7" right="0.7" top="0.75" bottom="0.75"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dimension ref="A1:L55"/>
  <sheetViews>
    <sheetView zoomScalePageLayoutView="0" workbookViewId="0" topLeftCell="A1">
      <selection activeCell="D1" sqref="D1"/>
    </sheetView>
  </sheetViews>
  <sheetFormatPr defaultColWidth="11.421875" defaultRowHeight="15"/>
  <sheetData>
    <row r="1" spans="1:9" ht="20.25" thickBot="1">
      <c r="A1" s="17" t="s">
        <v>59</v>
      </c>
      <c r="B1" s="18" t="s">
        <v>54</v>
      </c>
      <c r="D1" s="6" t="s">
        <v>37</v>
      </c>
      <c r="E1" s="6"/>
      <c r="F1" s="6"/>
      <c r="G1" s="6"/>
      <c r="H1" s="6"/>
      <c r="I1" s="6"/>
    </row>
    <row r="2" spans="1:4" ht="15.75" thickTop="1">
      <c r="A2" s="16">
        <v>19.1</v>
      </c>
      <c r="B2" s="18">
        <v>15</v>
      </c>
      <c r="D2" s="9" t="s">
        <v>51</v>
      </c>
    </row>
    <row r="3" spans="1:2" ht="15">
      <c r="A3" s="16">
        <v>14.8</v>
      </c>
      <c r="B3" s="18">
        <v>15</v>
      </c>
    </row>
    <row r="4" spans="1:9" ht="15">
      <c r="A4" s="16">
        <v>19.7</v>
      </c>
      <c r="B4" s="18">
        <v>15</v>
      </c>
      <c r="D4" s="31" t="s">
        <v>50</v>
      </c>
      <c r="E4" s="31"/>
      <c r="F4" s="31"/>
      <c r="G4" s="31"/>
      <c r="H4" s="31"/>
      <c r="I4" s="31"/>
    </row>
    <row r="5" spans="1:9" ht="15.75" thickBot="1">
      <c r="A5" s="16">
        <v>21.1</v>
      </c>
      <c r="B5" s="18">
        <v>15</v>
      </c>
      <c r="D5" s="31"/>
      <c r="E5" s="31"/>
      <c r="F5" s="31"/>
      <c r="G5" s="31"/>
      <c r="H5" s="31"/>
      <c r="I5" s="31"/>
    </row>
    <row r="6" spans="1:12" ht="15">
      <c r="A6" s="16">
        <v>19.4</v>
      </c>
      <c r="B6" s="18">
        <v>15</v>
      </c>
      <c r="D6" s="31"/>
      <c r="E6" s="31"/>
      <c r="F6" s="31"/>
      <c r="G6" s="31"/>
      <c r="H6" s="31"/>
      <c r="I6" s="31"/>
      <c r="K6" s="3" t="s">
        <v>1</v>
      </c>
      <c r="L6" s="3" t="s">
        <v>3</v>
      </c>
    </row>
    <row r="7" spans="1:12" ht="15">
      <c r="A7" s="16">
        <v>19.5</v>
      </c>
      <c r="B7" s="18">
        <v>15</v>
      </c>
      <c r="K7" s="1">
        <v>8.2</v>
      </c>
      <c r="L7" s="1">
        <v>1</v>
      </c>
    </row>
    <row r="8" spans="1:12" ht="15">
      <c r="A8" s="16">
        <v>18.9</v>
      </c>
      <c r="B8" s="18">
        <v>15</v>
      </c>
      <c r="D8" t="s">
        <v>60</v>
      </c>
      <c r="K8" s="1">
        <v>10.042857142857143</v>
      </c>
      <c r="L8" s="1">
        <v>3</v>
      </c>
    </row>
    <row r="9" spans="1:12" ht="15">
      <c r="A9" s="16">
        <v>14.6</v>
      </c>
      <c r="B9" s="18">
        <v>15</v>
      </c>
      <c r="K9" s="1">
        <v>11.885714285714286</v>
      </c>
      <c r="L9" s="1">
        <v>5</v>
      </c>
    </row>
    <row r="10" spans="1:12" ht="15">
      <c r="A10" s="16">
        <v>10.2</v>
      </c>
      <c r="B10" s="18">
        <v>15</v>
      </c>
      <c r="D10" t="s">
        <v>46</v>
      </c>
      <c r="K10" s="1">
        <v>13.728571428571428</v>
      </c>
      <c r="L10" s="1">
        <v>11</v>
      </c>
    </row>
    <row r="11" spans="1:12" ht="15">
      <c r="A11" s="16">
        <v>14.6</v>
      </c>
      <c r="B11" s="18">
        <v>15</v>
      </c>
      <c r="K11" s="1">
        <v>15.571428571428573</v>
      </c>
      <c r="L11" s="1">
        <v>11</v>
      </c>
    </row>
    <row r="12" spans="1:12" ht="15">
      <c r="A12" s="16">
        <v>16.4</v>
      </c>
      <c r="B12" s="18">
        <v>15</v>
      </c>
      <c r="D12" t="s">
        <v>38</v>
      </c>
      <c r="K12" s="1">
        <v>17.414285714285715</v>
      </c>
      <c r="L12" s="1">
        <v>10</v>
      </c>
    </row>
    <row r="13" spans="1:12" ht="15">
      <c r="A13" s="16">
        <v>21.1</v>
      </c>
      <c r="B13" s="18">
        <v>15</v>
      </c>
      <c r="D13" s="34" t="s">
        <v>56</v>
      </c>
      <c r="E13" s="34"/>
      <c r="F13" s="34"/>
      <c r="G13" s="34"/>
      <c r="H13" s="34"/>
      <c r="I13" s="34"/>
      <c r="K13" s="1">
        <v>19.25714285714286</v>
      </c>
      <c r="L13" s="1">
        <v>7</v>
      </c>
    </row>
    <row r="14" spans="1:12" ht="15.75" thickBot="1">
      <c r="A14" s="16">
        <v>20.7</v>
      </c>
      <c r="B14" s="18">
        <v>15</v>
      </c>
      <c r="D14" s="34"/>
      <c r="E14" s="34"/>
      <c r="F14" s="34"/>
      <c r="G14" s="34"/>
      <c r="H14" s="34"/>
      <c r="I14" s="34"/>
      <c r="K14" s="2" t="s">
        <v>2</v>
      </c>
      <c r="L14" s="2">
        <v>6</v>
      </c>
    </row>
    <row r="15" spans="1:9" ht="15">
      <c r="A15" s="16">
        <v>18.7</v>
      </c>
      <c r="B15" s="18">
        <v>15</v>
      </c>
      <c r="D15" s="35" t="s">
        <v>55</v>
      </c>
      <c r="E15" s="35"/>
      <c r="F15" s="35"/>
      <c r="G15" s="35"/>
      <c r="H15" s="35"/>
      <c r="I15" s="35"/>
    </row>
    <row r="16" spans="1:9" ht="15">
      <c r="A16" s="16">
        <v>17.6</v>
      </c>
      <c r="B16" s="18">
        <v>15</v>
      </c>
      <c r="D16" s="35"/>
      <c r="E16" s="35"/>
      <c r="F16" s="35"/>
      <c r="G16" s="35"/>
      <c r="H16" s="35"/>
      <c r="I16" s="35"/>
    </row>
    <row r="17" spans="1:2" ht="15">
      <c r="A17" s="16">
        <v>13.2</v>
      </c>
      <c r="B17" s="18">
        <v>15</v>
      </c>
    </row>
    <row r="18" spans="1:4" ht="15">
      <c r="A18" s="16">
        <v>14</v>
      </c>
      <c r="B18" s="18">
        <v>15</v>
      </c>
      <c r="D18" t="s">
        <v>57</v>
      </c>
    </row>
    <row r="19" spans="1:4" ht="15">
      <c r="A19" s="16">
        <v>12</v>
      </c>
      <c r="B19" s="18">
        <v>15</v>
      </c>
      <c r="D19" t="s">
        <v>58</v>
      </c>
    </row>
    <row r="20" spans="1:9" ht="15">
      <c r="A20" s="16">
        <v>18.3</v>
      </c>
      <c r="B20" s="18">
        <v>15</v>
      </c>
      <c r="D20" s="36" t="s">
        <v>107</v>
      </c>
      <c r="E20" s="36"/>
      <c r="F20" s="36"/>
      <c r="G20" s="36"/>
      <c r="H20" s="36"/>
      <c r="I20" s="36"/>
    </row>
    <row r="21" spans="1:9" ht="15">
      <c r="A21" s="16">
        <v>17.8</v>
      </c>
      <c r="B21" s="18">
        <v>15</v>
      </c>
      <c r="D21" s="36"/>
      <c r="E21" s="36"/>
      <c r="F21" s="36"/>
      <c r="G21" s="36"/>
      <c r="H21" s="36"/>
      <c r="I21" s="36"/>
    </row>
    <row r="22" spans="1:4" ht="15">
      <c r="A22" s="16">
        <v>10.7</v>
      </c>
      <c r="B22" s="18">
        <v>15</v>
      </c>
      <c r="D22" t="s">
        <v>61</v>
      </c>
    </row>
    <row r="23" spans="1:9" ht="15">
      <c r="A23" s="16">
        <v>16.5</v>
      </c>
      <c r="B23" s="18">
        <v>15</v>
      </c>
      <c r="D23" s="31" t="s">
        <v>62</v>
      </c>
      <c r="E23" s="31"/>
      <c r="F23" s="31"/>
      <c r="G23" s="31"/>
      <c r="H23" s="31"/>
      <c r="I23" s="31"/>
    </row>
    <row r="24" spans="1:9" ht="15" customHeight="1">
      <c r="A24" s="16">
        <v>14.5</v>
      </c>
      <c r="B24" s="18">
        <v>15</v>
      </c>
      <c r="D24" s="31"/>
      <c r="E24" s="31"/>
      <c r="F24" s="31"/>
      <c r="G24" s="31"/>
      <c r="H24" s="31"/>
      <c r="I24" s="31"/>
    </row>
    <row r="25" spans="1:9" ht="15" customHeight="1">
      <c r="A25" s="16">
        <v>17.5</v>
      </c>
      <c r="B25" s="18">
        <v>15</v>
      </c>
      <c r="D25" s="31"/>
      <c r="E25" s="31"/>
      <c r="F25" s="31"/>
      <c r="G25" s="31"/>
      <c r="H25" s="31"/>
      <c r="I25" s="31"/>
    </row>
    <row r="26" spans="1:2" ht="15">
      <c r="A26" s="16">
        <v>12.2</v>
      </c>
      <c r="B26" s="18">
        <v>15</v>
      </c>
    </row>
    <row r="27" spans="1:6" ht="15">
      <c r="A27" s="16">
        <v>8.6</v>
      </c>
      <c r="B27" s="18">
        <v>15</v>
      </c>
      <c r="D27" t="s">
        <v>73</v>
      </c>
      <c r="E27" s="12">
        <f>TTEST(A2:A55,B2:B55,2,1)</f>
        <v>0.6144970578949328</v>
      </c>
      <c r="F27" t="s">
        <v>68</v>
      </c>
    </row>
    <row r="28" spans="1:2" ht="15">
      <c r="A28" s="16">
        <v>9.1</v>
      </c>
      <c r="B28" s="18">
        <v>15</v>
      </c>
    </row>
    <row r="29" spans="1:9" ht="15" customHeight="1">
      <c r="A29" s="16">
        <v>17</v>
      </c>
      <c r="B29" s="18">
        <v>15</v>
      </c>
      <c r="D29" s="31" t="s">
        <v>154</v>
      </c>
      <c r="E29" s="31"/>
      <c r="F29" s="31"/>
      <c r="G29" s="31"/>
      <c r="H29" s="31"/>
      <c r="I29" s="31"/>
    </row>
    <row r="30" spans="1:9" ht="15">
      <c r="A30" s="16">
        <v>15.3</v>
      </c>
      <c r="B30" s="18">
        <v>15</v>
      </c>
      <c r="D30" s="31"/>
      <c r="E30" s="31"/>
      <c r="F30" s="31"/>
      <c r="G30" s="31"/>
      <c r="H30" s="31"/>
      <c r="I30" s="31"/>
    </row>
    <row r="31" spans="1:9" ht="15">
      <c r="A31" s="16">
        <v>15.8</v>
      </c>
      <c r="B31" s="18">
        <v>15</v>
      </c>
      <c r="D31" s="31"/>
      <c r="E31" s="31"/>
      <c r="F31" s="31"/>
      <c r="G31" s="31"/>
      <c r="H31" s="31"/>
      <c r="I31" s="31"/>
    </row>
    <row r="32" spans="1:9" ht="15">
      <c r="A32" s="16">
        <v>15.9</v>
      </c>
      <c r="B32" s="18">
        <v>15</v>
      </c>
      <c r="D32" s="31"/>
      <c r="E32" s="31"/>
      <c r="F32" s="31"/>
      <c r="G32" s="31"/>
      <c r="H32" s="31"/>
      <c r="I32" s="31"/>
    </row>
    <row r="33" spans="1:9" ht="15">
      <c r="A33" s="16">
        <v>12.2</v>
      </c>
      <c r="B33" s="18">
        <v>15</v>
      </c>
      <c r="D33" s="31"/>
      <c r="E33" s="31"/>
      <c r="F33" s="31"/>
      <c r="G33" s="31"/>
      <c r="H33" s="31"/>
      <c r="I33" s="31"/>
    </row>
    <row r="34" spans="1:2" ht="15">
      <c r="A34" s="16">
        <v>16.1</v>
      </c>
      <c r="B34" s="18">
        <v>15</v>
      </c>
    </row>
    <row r="35" spans="1:2" ht="15">
      <c r="A35" s="16">
        <v>16</v>
      </c>
      <c r="B35" s="18">
        <v>15</v>
      </c>
    </row>
    <row r="36" spans="1:2" ht="15">
      <c r="A36" s="16">
        <v>13.8</v>
      </c>
      <c r="B36" s="18">
        <v>15</v>
      </c>
    </row>
    <row r="37" spans="1:2" ht="15">
      <c r="A37" s="16">
        <v>14.4</v>
      </c>
      <c r="B37" s="18">
        <v>15</v>
      </c>
    </row>
    <row r="38" spans="1:2" ht="15">
      <c r="A38" s="16">
        <v>14.2</v>
      </c>
      <c r="B38" s="18">
        <v>15</v>
      </c>
    </row>
    <row r="39" spans="1:2" ht="15">
      <c r="A39" s="16">
        <v>15.7</v>
      </c>
      <c r="B39" s="18">
        <v>15</v>
      </c>
    </row>
    <row r="40" spans="1:2" ht="15">
      <c r="A40" s="16">
        <v>12.6</v>
      </c>
      <c r="B40" s="18">
        <v>15</v>
      </c>
    </row>
    <row r="41" spans="1:2" ht="15">
      <c r="A41" s="16">
        <v>12</v>
      </c>
      <c r="B41" s="18">
        <v>15</v>
      </c>
    </row>
    <row r="42" spans="1:2" ht="15">
      <c r="A42" s="16">
        <v>12.8</v>
      </c>
      <c r="B42" s="18">
        <v>15</v>
      </c>
    </row>
    <row r="43" spans="1:2" ht="15">
      <c r="A43" s="16">
        <v>15.3</v>
      </c>
      <c r="B43" s="18">
        <v>15</v>
      </c>
    </row>
    <row r="44" spans="1:2" ht="15">
      <c r="A44" s="16">
        <v>12.4</v>
      </c>
      <c r="B44" s="18">
        <v>15</v>
      </c>
    </row>
    <row r="45" spans="1:2" ht="15">
      <c r="A45" s="16">
        <v>14.5</v>
      </c>
      <c r="B45" s="18">
        <v>15</v>
      </c>
    </row>
    <row r="46" spans="1:2" ht="15">
      <c r="A46" s="16">
        <v>12.3</v>
      </c>
      <c r="B46" s="18">
        <v>15</v>
      </c>
    </row>
    <row r="47" spans="1:2" ht="15">
      <c r="A47" s="16">
        <v>11.8</v>
      </c>
      <c r="B47" s="18">
        <v>15</v>
      </c>
    </row>
    <row r="48" spans="1:2" ht="15">
      <c r="A48" s="16">
        <v>12.6</v>
      </c>
      <c r="B48" s="18">
        <v>15</v>
      </c>
    </row>
    <row r="49" spans="1:2" ht="15">
      <c r="A49" s="16">
        <v>11.3</v>
      </c>
      <c r="B49" s="18">
        <v>15</v>
      </c>
    </row>
    <row r="50" spans="1:2" ht="15">
      <c r="A50" s="16">
        <v>12.5</v>
      </c>
      <c r="B50" s="18">
        <v>15</v>
      </c>
    </row>
    <row r="51" spans="1:2" ht="15">
      <c r="A51" s="16">
        <v>16.1</v>
      </c>
      <c r="B51" s="18">
        <v>15</v>
      </c>
    </row>
    <row r="52" spans="1:2" ht="15">
      <c r="A52" s="16">
        <v>16.2</v>
      </c>
      <c r="B52" s="18">
        <v>15</v>
      </c>
    </row>
    <row r="53" spans="1:2" ht="15">
      <c r="A53" s="16">
        <v>11.3</v>
      </c>
      <c r="B53" s="18">
        <v>15</v>
      </c>
    </row>
    <row r="54" spans="1:2" ht="15">
      <c r="A54" s="16">
        <v>8.6</v>
      </c>
      <c r="B54" s="18">
        <v>15</v>
      </c>
    </row>
    <row r="55" spans="1:2" ht="15">
      <c r="A55" s="16">
        <v>8.2</v>
      </c>
      <c r="B55" s="18">
        <v>15</v>
      </c>
    </row>
  </sheetData>
  <sheetProtection/>
  <mergeCells count="6">
    <mergeCell ref="D29:I33"/>
    <mergeCell ref="D4:I6"/>
    <mergeCell ref="D13:I14"/>
    <mergeCell ref="D15:I16"/>
    <mergeCell ref="D20:I21"/>
    <mergeCell ref="D23:I25"/>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L33"/>
  <sheetViews>
    <sheetView zoomScalePageLayoutView="0" workbookViewId="0" topLeftCell="A1">
      <selection activeCell="C15" sqref="C15"/>
    </sheetView>
  </sheetViews>
  <sheetFormatPr defaultColWidth="11.421875" defaultRowHeight="15"/>
  <cols>
    <col min="2" max="2" width="12.57421875" style="0" customWidth="1"/>
    <col min="3" max="3" width="11.421875" style="0" customWidth="1"/>
  </cols>
  <sheetData>
    <row r="1" spans="1:9" ht="20.25" customHeight="1" thickBot="1">
      <c r="A1">
        <v>2.53</v>
      </c>
      <c r="B1" s="37" t="s">
        <v>7</v>
      </c>
      <c r="D1" s="6" t="s">
        <v>37</v>
      </c>
      <c r="E1" s="6"/>
      <c r="F1" s="6"/>
      <c r="G1" s="6"/>
      <c r="H1" s="6"/>
      <c r="I1" s="6"/>
    </row>
    <row r="2" spans="1:4" ht="15.75" thickTop="1">
      <c r="A2">
        <v>1.51</v>
      </c>
      <c r="B2" s="37"/>
      <c r="D2" s="9" t="s">
        <v>72</v>
      </c>
    </row>
    <row r="3" spans="1:2" ht="15">
      <c r="A3">
        <v>1.52</v>
      </c>
      <c r="B3" s="37"/>
    </row>
    <row r="4" spans="1:12" ht="15">
      <c r="A4">
        <v>1.44</v>
      </c>
      <c r="B4" s="37"/>
      <c r="C4" s="19"/>
      <c r="D4" s="31" t="s">
        <v>63</v>
      </c>
      <c r="E4" s="31"/>
      <c r="F4" s="31"/>
      <c r="G4" s="31"/>
      <c r="H4" s="31"/>
      <c r="I4" s="31"/>
      <c r="K4" s="19"/>
      <c r="L4" s="19"/>
    </row>
    <row r="5" spans="1:12" ht="15">
      <c r="A5">
        <v>4.32</v>
      </c>
      <c r="B5" s="37"/>
      <c r="D5" s="31"/>
      <c r="E5" s="31"/>
      <c r="F5" s="31"/>
      <c r="G5" s="31"/>
      <c r="H5" s="31"/>
      <c r="I5" s="31"/>
      <c r="K5" s="19"/>
      <c r="L5" s="19"/>
    </row>
    <row r="6" spans="1:9" ht="15.75" thickBot="1">
      <c r="A6">
        <v>2.36</v>
      </c>
      <c r="B6" s="37"/>
      <c r="D6" s="31"/>
      <c r="E6" s="31"/>
      <c r="F6" s="31"/>
      <c r="G6" s="31"/>
      <c r="H6" s="31"/>
      <c r="I6" s="31"/>
    </row>
    <row r="7" spans="1:12" ht="15">
      <c r="A7">
        <v>2.41</v>
      </c>
      <c r="B7" s="37"/>
      <c r="K7" s="3" t="s">
        <v>1</v>
      </c>
      <c r="L7" s="3" t="s">
        <v>3</v>
      </c>
    </row>
    <row r="8" spans="1:12" ht="15">
      <c r="A8">
        <v>2.06</v>
      </c>
      <c r="B8" s="37"/>
      <c r="D8" t="s">
        <v>60</v>
      </c>
      <c r="K8" s="1">
        <v>0.19</v>
      </c>
      <c r="L8" s="1">
        <v>1</v>
      </c>
    </row>
    <row r="9" spans="1:12" ht="15">
      <c r="A9">
        <v>1.57</v>
      </c>
      <c r="B9" s="37"/>
      <c r="K9" s="1">
        <v>1.016</v>
      </c>
      <c r="L9" s="1">
        <v>5</v>
      </c>
    </row>
    <row r="10" spans="1:12" ht="15">
      <c r="A10">
        <v>1.68</v>
      </c>
      <c r="B10" s="37"/>
      <c r="D10" t="s">
        <v>46</v>
      </c>
      <c r="K10" s="1">
        <v>1.8419999999999999</v>
      </c>
      <c r="L10" s="1">
        <v>10</v>
      </c>
    </row>
    <row r="11" spans="1:12" ht="15">
      <c r="A11">
        <v>3.09</v>
      </c>
      <c r="B11" s="37"/>
      <c r="K11" s="1">
        <v>2.6679999999999997</v>
      </c>
      <c r="L11" s="1">
        <v>10</v>
      </c>
    </row>
    <row r="12" spans="1:12" ht="15">
      <c r="A12">
        <v>0.54</v>
      </c>
      <c r="B12" s="37"/>
      <c r="D12" t="s">
        <v>38</v>
      </c>
      <c r="K12" s="1">
        <v>3.4939999999999998</v>
      </c>
      <c r="L12" s="1">
        <v>2</v>
      </c>
    </row>
    <row r="13" spans="1:12" ht="15.75" thickBot="1">
      <c r="A13">
        <v>2.32</v>
      </c>
      <c r="B13" s="37"/>
      <c r="D13" s="39" t="s">
        <v>64</v>
      </c>
      <c r="E13" s="39"/>
      <c r="F13" s="39"/>
      <c r="G13" s="39"/>
      <c r="H13" s="39"/>
      <c r="I13" s="39"/>
      <c r="K13" s="2" t="s">
        <v>2</v>
      </c>
      <c r="L13" s="2">
        <v>2</v>
      </c>
    </row>
    <row r="14" spans="1:12" ht="15">
      <c r="A14">
        <v>0.19</v>
      </c>
      <c r="B14" s="37"/>
      <c r="D14" s="39"/>
      <c r="E14" s="39"/>
      <c r="F14" s="39"/>
      <c r="G14" s="39"/>
      <c r="H14" s="39"/>
      <c r="I14" s="39"/>
      <c r="K14" s="1"/>
      <c r="L14" s="1"/>
    </row>
    <row r="15" spans="1:12" ht="15">
      <c r="A15">
        <v>2.66</v>
      </c>
      <c r="B15" s="37"/>
      <c r="D15" s="40" t="s">
        <v>65</v>
      </c>
      <c r="E15" s="40"/>
      <c r="F15" s="40"/>
      <c r="G15" s="40"/>
      <c r="H15" s="40"/>
      <c r="I15" s="40"/>
      <c r="K15" s="1"/>
      <c r="L15" s="1"/>
    </row>
    <row r="16" spans="1:9" ht="15">
      <c r="A16">
        <v>2.2</v>
      </c>
      <c r="B16" s="37"/>
      <c r="D16" s="40"/>
      <c r="E16" s="40"/>
      <c r="F16" s="40"/>
      <c r="G16" s="40"/>
      <c r="H16" s="40"/>
      <c r="I16" s="40"/>
    </row>
    <row r="17" spans="1:2" ht="15">
      <c r="A17">
        <v>1.04</v>
      </c>
      <c r="B17" s="37"/>
    </row>
    <row r="18" spans="1:4" ht="15">
      <c r="A18">
        <v>1.02</v>
      </c>
      <c r="B18" s="37"/>
      <c r="D18" t="s">
        <v>77</v>
      </c>
    </row>
    <row r="19" spans="1:2" ht="15">
      <c r="A19">
        <v>0.74</v>
      </c>
      <c r="B19" s="37"/>
    </row>
    <row r="20" spans="1:9" ht="15" customHeight="1">
      <c r="A20">
        <v>1.01</v>
      </c>
      <c r="B20" s="37"/>
      <c r="D20" s="31" t="s">
        <v>67</v>
      </c>
      <c r="E20" s="31"/>
      <c r="F20" s="31"/>
      <c r="G20" s="31"/>
      <c r="H20" s="31"/>
      <c r="I20" s="31"/>
    </row>
    <row r="21" spans="1:9" ht="15">
      <c r="A21">
        <v>0.35</v>
      </c>
      <c r="B21" s="37"/>
      <c r="D21" s="31"/>
      <c r="E21" s="31"/>
      <c r="F21" s="31"/>
      <c r="G21" s="31"/>
      <c r="H21" s="31"/>
      <c r="I21" s="31"/>
    </row>
    <row r="22" spans="1:2" ht="15">
      <c r="A22">
        <v>2.42</v>
      </c>
      <c r="B22" s="37"/>
    </row>
    <row r="23" spans="1:9" ht="15">
      <c r="A23">
        <v>2.66</v>
      </c>
      <c r="B23" s="37"/>
      <c r="D23" t="s">
        <v>6</v>
      </c>
      <c r="E23">
        <f>VARP(A1:A30)</f>
        <v>0.9513689999999997</v>
      </c>
      <c r="F23" s="38" t="s">
        <v>69</v>
      </c>
      <c r="G23" s="38"/>
      <c r="H23" s="38"/>
      <c r="I23" s="38"/>
    </row>
    <row r="24" spans="1:9" ht="15">
      <c r="A24">
        <v>1.11</v>
      </c>
      <c r="B24" s="37"/>
      <c r="D24" t="s">
        <v>5</v>
      </c>
      <c r="E24">
        <f>COUNT(A1:A30)</f>
        <v>30</v>
      </c>
      <c r="F24" s="38" t="s">
        <v>71</v>
      </c>
      <c r="G24" s="38"/>
      <c r="H24" s="38"/>
      <c r="I24" s="38"/>
    </row>
    <row r="25" spans="1:9" ht="15">
      <c r="A25">
        <v>0.56</v>
      </c>
      <c r="B25" s="37"/>
      <c r="D25" t="s">
        <v>9</v>
      </c>
      <c r="E25">
        <v>4</v>
      </c>
      <c r="F25" s="38" t="s">
        <v>70</v>
      </c>
      <c r="G25" s="38"/>
      <c r="H25" s="38"/>
      <c r="I25" s="38"/>
    </row>
    <row r="26" spans="1:5" ht="15">
      <c r="A26">
        <v>1.75</v>
      </c>
      <c r="B26" s="37"/>
      <c r="D26" s="4" t="s">
        <v>4</v>
      </c>
      <c r="E26" s="4">
        <f>E24*E23/E25</f>
        <v>7.135267499999998</v>
      </c>
    </row>
    <row r="27" spans="1:6" ht="15">
      <c r="A27">
        <v>1.51</v>
      </c>
      <c r="B27" s="37"/>
      <c r="D27" t="s">
        <v>0</v>
      </c>
      <c r="E27" s="13">
        <f>2*MIN(CHIDIST(E26,E24),1-CHIDIST(E26,E24))</f>
        <v>1.0676635173290094E-05</v>
      </c>
      <c r="F27" t="s">
        <v>47</v>
      </c>
    </row>
    <row r="28" spans="1:2" ht="15">
      <c r="A28">
        <v>3.8</v>
      </c>
      <c r="B28" s="37"/>
    </row>
    <row r="29" spans="1:9" ht="15">
      <c r="A29">
        <v>2.22</v>
      </c>
      <c r="B29" s="37"/>
      <c r="D29" s="31" t="s">
        <v>152</v>
      </c>
      <c r="E29" s="31"/>
      <c r="F29" s="31"/>
      <c r="G29" s="31"/>
      <c r="H29" s="31"/>
      <c r="I29" s="31"/>
    </row>
    <row r="30" spans="1:9" ht="15">
      <c r="A30">
        <v>2.88</v>
      </c>
      <c r="B30" s="37"/>
      <c r="D30" s="31"/>
      <c r="E30" s="31"/>
      <c r="F30" s="31"/>
      <c r="G30" s="31"/>
      <c r="H30" s="31"/>
      <c r="I30" s="31"/>
    </row>
    <row r="31" spans="4:9" ht="15">
      <c r="D31" s="31"/>
      <c r="E31" s="31"/>
      <c r="F31" s="31"/>
      <c r="G31" s="31"/>
      <c r="H31" s="31"/>
      <c r="I31" s="31"/>
    </row>
    <row r="32" spans="4:9" ht="15">
      <c r="D32" s="31"/>
      <c r="E32" s="31"/>
      <c r="F32" s="31"/>
      <c r="G32" s="31"/>
      <c r="H32" s="31"/>
      <c r="I32" s="31"/>
    </row>
    <row r="33" spans="4:9" ht="15">
      <c r="D33" s="11"/>
      <c r="E33" s="11"/>
      <c r="F33" s="11"/>
      <c r="G33" s="11"/>
      <c r="H33" s="11"/>
      <c r="I33" s="11"/>
    </row>
  </sheetData>
  <sheetProtection/>
  <mergeCells count="9">
    <mergeCell ref="B1:B30"/>
    <mergeCell ref="F23:I23"/>
    <mergeCell ref="F25:I25"/>
    <mergeCell ref="F24:I24"/>
    <mergeCell ref="D29:I32"/>
    <mergeCell ref="D4:I6"/>
    <mergeCell ref="D13:I14"/>
    <mergeCell ref="D15:I16"/>
    <mergeCell ref="D20:I21"/>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L33"/>
  <sheetViews>
    <sheetView zoomScalePageLayoutView="0" workbookViewId="0" topLeftCell="A1">
      <selection activeCell="B1" sqref="B1:B30"/>
    </sheetView>
  </sheetViews>
  <sheetFormatPr defaultColWidth="11.421875" defaultRowHeight="15"/>
  <cols>
    <col min="2" max="2" width="12.57421875" style="0" customWidth="1"/>
    <col min="3" max="3" width="11.421875" style="0" customWidth="1"/>
    <col min="10" max="10" width="12.57421875" style="0" customWidth="1"/>
    <col min="11" max="11" width="11.421875" style="0" customWidth="1"/>
  </cols>
  <sheetData>
    <row r="1" spans="1:10" ht="20.25" customHeight="1" thickBot="1">
      <c r="A1">
        <v>2.53</v>
      </c>
      <c r="B1" s="37" t="s">
        <v>8</v>
      </c>
      <c r="D1" s="6" t="s">
        <v>37</v>
      </c>
      <c r="E1" s="6"/>
      <c r="F1" s="6"/>
      <c r="G1" s="6"/>
      <c r="H1" s="6"/>
      <c r="I1" s="6"/>
      <c r="J1" s="5"/>
    </row>
    <row r="2" spans="1:10" ht="15.75" thickTop="1">
      <c r="A2">
        <v>1.51</v>
      </c>
      <c r="B2" s="37"/>
      <c r="D2" s="9" t="s">
        <v>72</v>
      </c>
      <c r="J2" s="5"/>
    </row>
    <row r="3" spans="1:10" ht="15">
      <c r="A3">
        <v>1.52</v>
      </c>
      <c r="B3" s="37"/>
      <c r="J3" s="5"/>
    </row>
    <row r="4" spans="1:10" ht="15">
      <c r="A4">
        <v>1.44</v>
      </c>
      <c r="B4" s="37"/>
      <c r="C4" s="19"/>
      <c r="D4" s="31" t="s">
        <v>63</v>
      </c>
      <c r="E4" s="31"/>
      <c r="F4" s="31"/>
      <c r="G4" s="31"/>
      <c r="H4" s="31"/>
      <c r="I4" s="31"/>
      <c r="J4" s="5"/>
    </row>
    <row r="5" spans="1:10" ht="15">
      <c r="A5">
        <v>4.32</v>
      </c>
      <c r="B5" s="37"/>
      <c r="D5" s="31"/>
      <c r="E5" s="31"/>
      <c r="F5" s="31"/>
      <c r="G5" s="31"/>
      <c r="H5" s="31"/>
      <c r="I5" s="31"/>
      <c r="J5" s="5"/>
    </row>
    <row r="6" spans="1:10" ht="15.75" thickBot="1">
      <c r="A6">
        <v>2.36</v>
      </c>
      <c r="B6" s="37"/>
      <c r="D6" s="31"/>
      <c r="E6" s="31"/>
      <c r="F6" s="31"/>
      <c r="G6" s="31"/>
      <c r="H6" s="31"/>
      <c r="I6" s="31"/>
      <c r="J6" s="5"/>
    </row>
    <row r="7" spans="1:12" ht="15">
      <c r="A7">
        <v>2.41</v>
      </c>
      <c r="B7" s="37"/>
      <c r="J7" s="5"/>
      <c r="K7" s="3" t="s">
        <v>1</v>
      </c>
      <c r="L7" s="3" t="s">
        <v>3</v>
      </c>
    </row>
    <row r="8" spans="1:12" ht="15">
      <c r="A8">
        <v>2.06</v>
      </c>
      <c r="B8" s="37"/>
      <c r="D8" t="s">
        <v>60</v>
      </c>
      <c r="J8" s="5"/>
      <c r="K8" s="1">
        <v>0.19</v>
      </c>
      <c r="L8" s="1">
        <v>1</v>
      </c>
    </row>
    <row r="9" spans="1:12" ht="15">
      <c r="A9">
        <v>1.57</v>
      </c>
      <c r="B9" s="37"/>
      <c r="J9" s="5"/>
      <c r="K9" s="1">
        <v>1.016</v>
      </c>
      <c r="L9" s="1">
        <v>5</v>
      </c>
    </row>
    <row r="10" spans="1:12" ht="15">
      <c r="A10">
        <v>1.68</v>
      </c>
      <c r="B10" s="37"/>
      <c r="D10" t="s">
        <v>46</v>
      </c>
      <c r="J10" s="5"/>
      <c r="K10" s="1">
        <v>1.8419999999999999</v>
      </c>
      <c r="L10" s="1">
        <v>10</v>
      </c>
    </row>
    <row r="11" spans="1:12" ht="15">
      <c r="A11">
        <v>3.09</v>
      </c>
      <c r="B11" s="37"/>
      <c r="J11" s="5"/>
      <c r="K11" s="1">
        <v>2.6679999999999997</v>
      </c>
      <c r="L11" s="1">
        <v>10</v>
      </c>
    </row>
    <row r="12" spans="1:12" ht="15">
      <c r="A12">
        <v>0.54</v>
      </c>
      <c r="B12" s="37"/>
      <c r="D12" t="s">
        <v>38</v>
      </c>
      <c r="J12" s="5"/>
      <c r="K12" s="1">
        <v>3.4939999999999998</v>
      </c>
      <c r="L12" s="1">
        <v>2</v>
      </c>
    </row>
    <row r="13" spans="1:12" ht="15.75" thickBot="1">
      <c r="A13">
        <v>2.32</v>
      </c>
      <c r="B13" s="37"/>
      <c r="D13" s="39" t="s">
        <v>64</v>
      </c>
      <c r="E13" s="39"/>
      <c r="F13" s="39"/>
      <c r="G13" s="39"/>
      <c r="H13" s="39"/>
      <c r="I13" s="39"/>
      <c r="J13" s="5"/>
      <c r="K13" s="2" t="s">
        <v>2</v>
      </c>
      <c r="L13" s="2">
        <v>2</v>
      </c>
    </row>
    <row r="14" spans="1:10" ht="15">
      <c r="A14">
        <v>0.19</v>
      </c>
      <c r="B14" s="37"/>
      <c r="D14" s="39"/>
      <c r="E14" s="39"/>
      <c r="F14" s="39"/>
      <c r="G14" s="39"/>
      <c r="H14" s="39"/>
      <c r="I14" s="39"/>
      <c r="J14" s="5"/>
    </row>
    <row r="15" spans="1:10" ht="15">
      <c r="A15">
        <v>2.66</v>
      </c>
      <c r="B15" s="37"/>
      <c r="D15" s="40" t="s">
        <v>65</v>
      </c>
      <c r="E15" s="40"/>
      <c r="F15" s="40"/>
      <c r="G15" s="40"/>
      <c r="H15" s="40"/>
      <c r="I15" s="40"/>
      <c r="J15" s="5"/>
    </row>
    <row r="16" spans="1:10" ht="15">
      <c r="A16">
        <v>2.2</v>
      </c>
      <c r="B16" s="37"/>
      <c r="D16" s="40"/>
      <c r="E16" s="40"/>
      <c r="F16" s="40"/>
      <c r="G16" s="40"/>
      <c r="H16" s="40"/>
      <c r="I16" s="40"/>
      <c r="J16" s="5"/>
    </row>
    <row r="17" spans="1:10" ht="15">
      <c r="A17">
        <v>1.04</v>
      </c>
      <c r="B17" s="37"/>
      <c r="J17" s="5"/>
    </row>
    <row r="18" spans="1:10" ht="15">
      <c r="A18">
        <v>1.02</v>
      </c>
      <c r="B18" s="37"/>
      <c r="D18" t="s">
        <v>66</v>
      </c>
      <c r="J18" s="5"/>
    </row>
    <row r="19" spans="1:10" ht="15">
      <c r="A19">
        <v>0.74</v>
      </c>
      <c r="B19" s="37"/>
      <c r="J19" s="5"/>
    </row>
    <row r="20" spans="1:10" ht="15">
      <c r="A20">
        <v>1.01</v>
      </c>
      <c r="B20" s="37"/>
      <c r="D20" s="31" t="s">
        <v>67</v>
      </c>
      <c r="E20" s="31"/>
      <c r="F20" s="31"/>
      <c r="G20" s="31"/>
      <c r="H20" s="31"/>
      <c r="I20" s="31"/>
      <c r="J20" s="5"/>
    </row>
    <row r="21" spans="1:10" ht="15">
      <c r="A21">
        <v>0.35</v>
      </c>
      <c r="B21" s="37"/>
      <c r="D21" s="31"/>
      <c r="E21" s="31"/>
      <c r="F21" s="31"/>
      <c r="G21" s="31"/>
      <c r="H21" s="31"/>
      <c r="I21" s="31"/>
      <c r="J21" s="5"/>
    </row>
    <row r="22" spans="1:10" ht="15">
      <c r="A22">
        <v>2.42</v>
      </c>
      <c r="B22" s="37"/>
      <c r="J22" s="5"/>
    </row>
    <row r="23" spans="1:10" ht="15">
      <c r="A23">
        <v>2.66</v>
      </c>
      <c r="B23" s="37"/>
      <c r="D23" t="s">
        <v>6</v>
      </c>
      <c r="E23">
        <f>VAR(A1:A30)</f>
        <v>0.9841748275862066</v>
      </c>
      <c r="F23" s="38" t="s">
        <v>76</v>
      </c>
      <c r="G23" s="38"/>
      <c r="H23" s="38"/>
      <c r="I23" s="38"/>
      <c r="J23" s="5"/>
    </row>
    <row r="24" spans="1:10" ht="15">
      <c r="A24">
        <v>1.11</v>
      </c>
      <c r="B24" s="37"/>
      <c r="D24" t="s">
        <v>74</v>
      </c>
      <c r="E24">
        <f>COUNT(A1:A30)-1</f>
        <v>29</v>
      </c>
      <c r="F24" s="38" t="s">
        <v>75</v>
      </c>
      <c r="G24" s="38"/>
      <c r="H24" s="38"/>
      <c r="I24" s="38"/>
      <c r="J24" s="5"/>
    </row>
    <row r="25" spans="1:10" ht="15">
      <c r="A25">
        <v>0.56</v>
      </c>
      <c r="B25" s="37"/>
      <c r="D25" t="s">
        <v>9</v>
      </c>
      <c r="E25">
        <v>4</v>
      </c>
      <c r="F25" s="38" t="s">
        <v>70</v>
      </c>
      <c r="G25" s="38"/>
      <c r="H25" s="38"/>
      <c r="I25" s="38"/>
      <c r="J25" s="5"/>
    </row>
    <row r="26" spans="1:10" ht="15">
      <c r="A26">
        <v>1.75</v>
      </c>
      <c r="B26" s="37"/>
      <c r="D26" s="4" t="s">
        <v>4</v>
      </c>
      <c r="E26" s="4">
        <f>E24*E23/E25</f>
        <v>7.135267499999998</v>
      </c>
      <c r="J26" s="5"/>
    </row>
    <row r="27" spans="1:10" ht="15">
      <c r="A27">
        <v>1.51</v>
      </c>
      <c r="B27" s="37"/>
      <c r="D27" t="s">
        <v>0</v>
      </c>
      <c r="E27" s="13">
        <f>2*MIN(CHIDIST(E26,E24),1-CHIDIST(E26,E24))</f>
        <v>2.2270289337544824E-05</v>
      </c>
      <c r="F27" t="s">
        <v>47</v>
      </c>
      <c r="J27" s="5"/>
    </row>
    <row r="28" spans="1:10" ht="15">
      <c r="A28">
        <v>3.8</v>
      </c>
      <c r="B28" s="37"/>
      <c r="J28" s="5"/>
    </row>
    <row r="29" spans="1:9" ht="15">
      <c r="A29">
        <v>2.22</v>
      </c>
      <c r="B29" s="37"/>
      <c r="D29" s="31" t="s">
        <v>153</v>
      </c>
      <c r="E29" s="31"/>
      <c r="F29" s="31"/>
      <c r="G29" s="31"/>
      <c r="H29" s="31"/>
      <c r="I29" s="31"/>
    </row>
    <row r="30" spans="1:9" ht="15">
      <c r="A30">
        <v>2.88</v>
      </c>
      <c r="B30" s="37"/>
      <c r="D30" s="31"/>
      <c r="E30" s="31"/>
      <c r="F30" s="31"/>
      <c r="G30" s="31"/>
      <c r="H30" s="31"/>
      <c r="I30" s="31"/>
    </row>
    <row r="31" spans="4:9" ht="15">
      <c r="D31" s="31"/>
      <c r="E31" s="31"/>
      <c r="F31" s="31"/>
      <c r="G31" s="31"/>
      <c r="H31" s="31"/>
      <c r="I31" s="31"/>
    </row>
    <row r="32" spans="4:9" ht="15">
      <c r="D32" s="31"/>
      <c r="E32" s="31"/>
      <c r="F32" s="31"/>
      <c r="G32" s="31"/>
      <c r="H32" s="31"/>
      <c r="I32" s="31"/>
    </row>
    <row r="33" spans="4:9" ht="15">
      <c r="D33" s="11"/>
      <c r="E33" s="11"/>
      <c r="F33" s="11"/>
      <c r="G33" s="11"/>
      <c r="H33" s="11"/>
      <c r="I33" s="11"/>
    </row>
  </sheetData>
  <sheetProtection/>
  <mergeCells count="9">
    <mergeCell ref="D29:I32"/>
    <mergeCell ref="B1:B30"/>
    <mergeCell ref="D4:I6"/>
    <mergeCell ref="D13:I14"/>
    <mergeCell ref="D15:I16"/>
    <mergeCell ref="D20:I21"/>
    <mergeCell ref="F23:I23"/>
    <mergeCell ref="F24:I24"/>
    <mergeCell ref="F25:I25"/>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P50"/>
  <sheetViews>
    <sheetView zoomScalePageLayoutView="0" workbookViewId="0" topLeftCell="A1">
      <selection activeCell="H1" sqref="H1"/>
    </sheetView>
  </sheetViews>
  <sheetFormatPr defaultColWidth="11.421875" defaultRowHeight="15"/>
  <sheetData>
    <row r="1" spans="4:9" ht="20.25" thickBot="1">
      <c r="D1" s="6" t="s">
        <v>37</v>
      </c>
      <c r="E1" s="6"/>
      <c r="F1" s="6"/>
      <c r="G1" s="6"/>
      <c r="H1" s="6"/>
      <c r="I1" s="6"/>
    </row>
    <row r="2" spans="1:4" ht="15.75" thickTop="1">
      <c r="A2" t="s">
        <v>78</v>
      </c>
      <c r="B2">
        <v>507</v>
      </c>
      <c r="D2" s="9" t="s">
        <v>49</v>
      </c>
    </row>
    <row r="3" spans="1:2" ht="15">
      <c r="A3" t="s">
        <v>79</v>
      </c>
      <c r="B3">
        <v>481</v>
      </c>
    </row>
    <row r="4" spans="4:9" ht="15">
      <c r="D4" s="31" t="s">
        <v>80</v>
      </c>
      <c r="E4" s="31"/>
      <c r="F4" s="31"/>
      <c r="G4" s="31"/>
      <c r="H4" s="31"/>
      <c r="I4" s="31"/>
    </row>
    <row r="5" spans="4:9" ht="15">
      <c r="D5" s="31"/>
      <c r="E5" s="31"/>
      <c r="F5" s="31"/>
      <c r="G5" s="31"/>
      <c r="H5" s="31"/>
      <c r="I5" s="31"/>
    </row>
    <row r="6" spans="4:9" ht="15">
      <c r="D6" s="31"/>
      <c r="E6" s="31"/>
      <c r="F6" s="31"/>
      <c r="G6" s="31"/>
      <c r="H6" s="31"/>
      <c r="I6" s="31"/>
    </row>
    <row r="8" ht="15">
      <c r="D8" t="s">
        <v>60</v>
      </c>
    </row>
    <row r="10" ht="15">
      <c r="D10" t="s">
        <v>46</v>
      </c>
    </row>
    <row r="12" ht="15">
      <c r="D12" t="s">
        <v>38</v>
      </c>
    </row>
    <row r="13" spans="4:9" ht="15">
      <c r="D13" s="39" t="s">
        <v>101</v>
      </c>
      <c r="E13" s="39"/>
      <c r="F13" s="39"/>
      <c r="G13" s="39"/>
      <c r="H13" s="39"/>
      <c r="I13" s="39"/>
    </row>
    <row r="14" spans="4:9" ht="15">
      <c r="D14" s="39"/>
      <c r="E14" s="39"/>
      <c r="F14" s="39"/>
      <c r="G14" s="39"/>
      <c r="H14" s="39"/>
      <c r="I14" s="39"/>
    </row>
    <row r="15" spans="4:9" ht="15">
      <c r="D15" s="40" t="s">
        <v>102</v>
      </c>
      <c r="E15" s="40"/>
      <c r="F15" s="40"/>
      <c r="G15" s="40"/>
      <c r="H15" s="40"/>
      <c r="I15" s="40"/>
    </row>
    <row r="16" spans="4:9" ht="15">
      <c r="D16" s="40"/>
      <c r="E16" s="40"/>
      <c r="F16" s="40"/>
      <c r="G16" s="40"/>
      <c r="H16" s="40"/>
      <c r="I16" s="40"/>
    </row>
    <row r="18" spans="4:9" ht="15" customHeight="1">
      <c r="D18" s="31" t="s">
        <v>81</v>
      </c>
      <c r="E18" s="31"/>
      <c r="F18" s="31"/>
      <c r="G18" s="31"/>
      <c r="H18" s="31"/>
      <c r="I18" s="31"/>
    </row>
    <row r="19" spans="4:9" ht="15">
      <c r="D19" s="31"/>
      <c r="E19" s="31"/>
      <c r="F19" s="31"/>
      <c r="G19" s="31"/>
      <c r="H19" s="31"/>
      <c r="I19" s="31"/>
    </row>
    <row r="20" spans="4:9" ht="15">
      <c r="D20" s="31"/>
      <c r="E20" s="31"/>
      <c r="F20" s="31"/>
      <c r="G20" s="31"/>
      <c r="H20" s="31"/>
      <c r="I20" s="31"/>
    </row>
    <row r="21" spans="4:9" ht="15">
      <c r="D21" s="31"/>
      <c r="E21" s="31"/>
      <c r="F21" s="31"/>
      <c r="G21" s="31"/>
      <c r="H21" s="31"/>
      <c r="I21" s="31"/>
    </row>
    <row r="24" spans="4:16" ht="18" thickBot="1">
      <c r="D24" s="7" t="s">
        <v>10</v>
      </c>
      <c r="E24" s="7"/>
      <c r="F24" s="7"/>
      <c r="G24" s="7"/>
      <c r="H24" s="7"/>
      <c r="I24" s="7"/>
      <c r="K24" s="7" t="s">
        <v>89</v>
      </c>
      <c r="L24" s="7"/>
      <c r="M24" s="7"/>
      <c r="N24" s="7"/>
      <c r="O24" s="7"/>
      <c r="P24" s="7"/>
    </row>
    <row r="25" ht="15.75" thickTop="1"/>
    <row r="26" spans="4:16" ht="15">
      <c r="D26" t="s">
        <v>86</v>
      </c>
      <c r="K26" s="31" t="s">
        <v>97</v>
      </c>
      <c r="L26" s="31"/>
      <c r="M26" s="31"/>
      <c r="N26" s="31"/>
      <c r="O26" s="31"/>
      <c r="P26" s="31"/>
    </row>
    <row r="27" spans="11:16" ht="15">
      <c r="K27" s="31"/>
      <c r="L27" s="31"/>
      <c r="M27" s="31"/>
      <c r="N27" s="31"/>
      <c r="O27" s="31"/>
      <c r="P27" s="31"/>
    </row>
    <row r="28" spans="4:13" ht="15" customHeight="1">
      <c r="D28" s="31" t="s">
        <v>85</v>
      </c>
      <c r="E28" s="31"/>
      <c r="F28" s="31"/>
      <c r="G28" s="31"/>
      <c r="H28" s="31"/>
      <c r="I28" s="31"/>
      <c r="K28" s="38" t="s">
        <v>103</v>
      </c>
      <c r="L28" s="38"/>
      <c r="M28">
        <v>0.5</v>
      </c>
    </row>
    <row r="29" spans="4:14" ht="15" customHeight="1">
      <c r="D29" s="31"/>
      <c r="E29" s="31"/>
      <c r="F29" s="31"/>
      <c r="G29" s="31"/>
      <c r="H29" s="31"/>
      <c r="I29" s="31"/>
      <c r="K29" s="38" t="s">
        <v>98</v>
      </c>
      <c r="L29" s="38"/>
      <c r="M29" s="21">
        <f>B2+B3</f>
        <v>988</v>
      </c>
      <c r="N29" s="21" t="s">
        <v>104</v>
      </c>
    </row>
    <row r="30" spans="4:14" ht="15" customHeight="1">
      <c r="D30" s="31"/>
      <c r="E30" s="31"/>
      <c r="F30" s="31"/>
      <c r="G30" s="31"/>
      <c r="H30" s="31"/>
      <c r="I30" s="31"/>
      <c r="K30" s="38" t="s">
        <v>99</v>
      </c>
      <c r="L30" s="38"/>
      <c r="M30" s="21">
        <f>M29*M28</f>
        <v>494</v>
      </c>
      <c r="N30" s="21" t="s">
        <v>105</v>
      </c>
    </row>
    <row r="31" spans="11:14" ht="15" customHeight="1">
      <c r="K31" s="38" t="s">
        <v>100</v>
      </c>
      <c r="L31" s="38"/>
      <c r="M31" s="21">
        <f>M29*(1-M28)</f>
        <v>494</v>
      </c>
      <c r="N31" s="21" t="s">
        <v>105</v>
      </c>
    </row>
    <row r="32" spans="4:16" ht="15" customHeight="1">
      <c r="D32" s="41" t="s">
        <v>84</v>
      </c>
      <c r="E32" s="41"/>
      <c r="F32" s="41"/>
      <c r="G32" s="41"/>
      <c r="H32" s="41"/>
      <c r="I32" s="41"/>
      <c r="K32" s="38" t="s">
        <v>106</v>
      </c>
      <c r="L32" s="38"/>
      <c r="M32" s="38"/>
      <c r="N32" s="38"/>
      <c r="O32" s="38"/>
      <c r="P32" s="38"/>
    </row>
    <row r="33" spans="4:9" ht="15">
      <c r="D33" s="41"/>
      <c r="E33" s="41"/>
      <c r="F33" s="41"/>
      <c r="G33" s="41"/>
      <c r="H33" s="41"/>
      <c r="I33" s="41"/>
    </row>
    <row r="34" spans="4:16" ht="15">
      <c r="D34" s="20"/>
      <c r="E34" s="20"/>
      <c r="F34" s="20"/>
      <c r="G34" s="20"/>
      <c r="H34" s="20"/>
      <c r="I34" s="20"/>
      <c r="K34" s="31" t="s">
        <v>90</v>
      </c>
      <c r="L34" s="31"/>
      <c r="M34" s="31"/>
      <c r="N34" s="31"/>
      <c r="O34" s="31"/>
      <c r="P34" s="31"/>
    </row>
    <row r="35" spans="4:16" ht="15" customHeight="1">
      <c r="D35" s="41" t="s">
        <v>87</v>
      </c>
      <c r="E35" s="41"/>
      <c r="F35" s="41"/>
      <c r="G35" s="41"/>
      <c r="H35" s="41"/>
      <c r="I35" s="41"/>
      <c r="K35" s="31"/>
      <c r="L35" s="31"/>
      <c r="M35" s="31"/>
      <c r="N35" s="31"/>
      <c r="O35" s="31"/>
      <c r="P35" s="31"/>
    </row>
    <row r="36" spans="4:16" ht="15">
      <c r="D36" s="41"/>
      <c r="E36" s="41"/>
      <c r="F36" s="41"/>
      <c r="G36" s="41"/>
      <c r="H36" s="41"/>
      <c r="I36" s="41"/>
      <c r="K36" s="10"/>
      <c r="N36" s="10"/>
      <c r="O36" s="10"/>
      <c r="P36" s="10"/>
    </row>
    <row r="37" spans="4:16" ht="15">
      <c r="D37" s="20"/>
      <c r="E37" s="20"/>
      <c r="F37" s="20"/>
      <c r="G37" s="20"/>
      <c r="H37" s="20"/>
      <c r="I37" s="20"/>
      <c r="K37" s="31" t="s">
        <v>91</v>
      </c>
      <c r="L37" s="31"/>
      <c r="M37" s="31"/>
      <c r="N37" s="31"/>
      <c r="O37">
        <f>B3/(B2+B3)</f>
        <v>0.4868421052631579</v>
      </c>
      <c r="P37" s="10"/>
    </row>
    <row r="38" spans="4:16" ht="15">
      <c r="D38" t="s">
        <v>82</v>
      </c>
      <c r="K38" s="31" t="s">
        <v>92</v>
      </c>
      <c r="L38" s="31"/>
      <c r="M38" s="31"/>
      <c r="N38" s="31"/>
      <c r="O38">
        <v>0.5</v>
      </c>
      <c r="P38" s="10"/>
    </row>
    <row r="39" spans="4:16" ht="15" customHeight="1">
      <c r="D39" t="s">
        <v>83</v>
      </c>
      <c r="F39">
        <f>CRITBINOM(988,0.5,0.05)</f>
        <v>468</v>
      </c>
      <c r="K39" s="31" t="s">
        <v>93</v>
      </c>
      <c r="L39" s="31"/>
      <c r="M39" s="31"/>
      <c r="N39" s="31"/>
      <c r="O39">
        <f>SQRT(O38*(1-O38)/(B2+B3))</f>
        <v>0.015907119074394443</v>
      </c>
      <c r="P39" s="10"/>
    </row>
    <row r="40" spans="4:16" ht="15">
      <c r="D40" t="s">
        <v>88</v>
      </c>
      <c r="E40" s="19"/>
      <c r="F40">
        <f>B2+B3-F39</f>
        <v>520</v>
      </c>
      <c r="K40" s="31" t="s">
        <v>94</v>
      </c>
      <c r="L40" s="31"/>
      <c r="M40" s="31"/>
      <c r="N40" s="31"/>
      <c r="O40">
        <f>(O37-O38)/SQRT(O38*(1-O38)/(B2+B3))</f>
        <v>-0.8271701918685103</v>
      </c>
      <c r="P40" s="10"/>
    </row>
    <row r="41" spans="11:16" ht="15">
      <c r="K41" s="38" t="s">
        <v>0</v>
      </c>
      <c r="L41" s="38"/>
      <c r="M41" s="38"/>
      <c r="N41" s="38"/>
      <c r="O41" s="15">
        <f>2*MIN(NORMSDIST(O40),1-NORMSDIST(O40))</f>
        <v>0.40814060420184894</v>
      </c>
      <c r="P41" t="s">
        <v>68</v>
      </c>
    </row>
    <row r="42" spans="4:9" ht="15">
      <c r="D42" s="31" t="s">
        <v>151</v>
      </c>
      <c r="E42" s="31"/>
      <c r="F42" s="31"/>
      <c r="G42" s="31"/>
      <c r="H42" s="31"/>
      <c r="I42" s="31"/>
    </row>
    <row r="43" spans="4:16" ht="15" customHeight="1">
      <c r="D43" s="31"/>
      <c r="E43" s="31"/>
      <c r="F43" s="31"/>
      <c r="G43" s="31"/>
      <c r="H43" s="31"/>
      <c r="I43" s="31"/>
      <c r="K43" s="31" t="s">
        <v>95</v>
      </c>
      <c r="L43" s="31"/>
      <c r="M43" s="31"/>
      <c r="N43" s="31"/>
      <c r="O43" s="31"/>
      <c r="P43" s="31"/>
    </row>
    <row r="44" spans="4:16" ht="15">
      <c r="D44" s="31"/>
      <c r="E44" s="31"/>
      <c r="F44" s="31"/>
      <c r="G44" s="31"/>
      <c r="H44" s="31"/>
      <c r="I44" s="31"/>
      <c r="K44" s="31"/>
      <c r="L44" s="31"/>
      <c r="M44" s="31"/>
      <c r="N44" s="31"/>
      <c r="O44" s="31"/>
      <c r="P44" s="31"/>
    </row>
    <row r="45" spans="4:16" ht="15">
      <c r="D45" s="31"/>
      <c r="E45" s="31"/>
      <c r="F45" s="31"/>
      <c r="G45" s="31"/>
      <c r="H45" s="31"/>
      <c r="I45" s="31"/>
      <c r="K45" s="11"/>
      <c r="L45" s="11"/>
      <c r="M45" s="11"/>
      <c r="N45" s="11"/>
      <c r="O45" s="11"/>
      <c r="P45" s="11"/>
    </row>
    <row r="46" spans="4:16" ht="15">
      <c r="D46" s="31"/>
      <c r="E46" s="31"/>
      <c r="F46" s="31"/>
      <c r="G46" s="31"/>
      <c r="H46" s="31"/>
      <c r="I46" s="31"/>
      <c r="K46" s="31" t="s">
        <v>96</v>
      </c>
      <c r="L46" s="31"/>
      <c r="M46" s="31"/>
      <c r="N46" s="31"/>
      <c r="O46" s="31"/>
      <c r="P46" s="31"/>
    </row>
    <row r="47" spans="4:16" ht="15">
      <c r="D47" s="31"/>
      <c r="E47" s="31"/>
      <c r="F47" s="31"/>
      <c r="G47" s="31"/>
      <c r="H47" s="31"/>
      <c r="I47" s="31"/>
      <c r="K47" s="31"/>
      <c r="L47" s="31"/>
      <c r="M47" s="31"/>
      <c r="N47" s="31"/>
      <c r="O47" s="31"/>
      <c r="P47" s="31"/>
    </row>
    <row r="48" spans="11:16" ht="15">
      <c r="K48" s="31"/>
      <c r="L48" s="31"/>
      <c r="M48" s="31"/>
      <c r="N48" s="31"/>
      <c r="O48" s="31"/>
      <c r="P48" s="31"/>
    </row>
    <row r="49" spans="11:16" ht="15">
      <c r="K49" s="31"/>
      <c r="L49" s="31"/>
      <c r="M49" s="31"/>
      <c r="N49" s="31"/>
      <c r="O49" s="31"/>
      <c r="P49" s="31"/>
    </row>
    <row r="50" spans="11:16" ht="15">
      <c r="K50" s="31"/>
      <c r="L50" s="31"/>
      <c r="M50" s="31"/>
      <c r="N50" s="31"/>
      <c r="O50" s="31"/>
      <c r="P50" s="31"/>
    </row>
  </sheetData>
  <sheetProtection/>
  <mergeCells count="22">
    <mergeCell ref="K41:N41"/>
    <mergeCell ref="K32:P32"/>
    <mergeCell ref="K37:N37"/>
    <mergeCell ref="K38:N38"/>
    <mergeCell ref="K39:N39"/>
    <mergeCell ref="K40:N40"/>
    <mergeCell ref="D4:I6"/>
    <mergeCell ref="D13:I14"/>
    <mergeCell ref="D15:I16"/>
    <mergeCell ref="D42:I47"/>
    <mergeCell ref="K34:P35"/>
    <mergeCell ref="D18:I21"/>
    <mergeCell ref="D32:I33"/>
    <mergeCell ref="D28:I30"/>
    <mergeCell ref="D35:I36"/>
    <mergeCell ref="K43:P44"/>
    <mergeCell ref="K46:P50"/>
    <mergeCell ref="K26:P27"/>
    <mergeCell ref="K29:L29"/>
    <mergeCell ref="K30:L30"/>
    <mergeCell ref="K31:L31"/>
    <mergeCell ref="K28:L2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66"/>
  <sheetViews>
    <sheetView zoomScalePageLayoutView="0" workbookViewId="0" topLeftCell="A1">
      <selection activeCell="D9" sqref="D9"/>
    </sheetView>
  </sheetViews>
  <sheetFormatPr defaultColWidth="11.421875" defaultRowHeight="15"/>
  <cols>
    <col min="1" max="2" width="15.8515625" style="0" customWidth="1"/>
    <col min="11" max="11" width="63.140625" style="0" customWidth="1"/>
    <col min="12" max="12" width="12.57421875" style="0" customWidth="1"/>
    <col min="13" max="13" width="16.421875" style="0" customWidth="1"/>
  </cols>
  <sheetData>
    <row r="1" spans="1:11" ht="20.25" thickBot="1">
      <c r="A1" s="28" t="s">
        <v>11</v>
      </c>
      <c r="B1" s="27" t="s">
        <v>12</v>
      </c>
      <c r="D1" s="6" t="s">
        <v>37</v>
      </c>
      <c r="E1" s="6"/>
      <c r="F1" s="6"/>
      <c r="G1" s="6"/>
      <c r="H1" s="6"/>
      <c r="I1" s="6"/>
      <c r="K1" t="s">
        <v>13</v>
      </c>
    </row>
    <row r="2" spans="1:4" ht="16.5" thickBot="1" thickTop="1">
      <c r="A2" s="28">
        <v>8.2</v>
      </c>
      <c r="B2" s="27">
        <v>4.2</v>
      </c>
      <c r="D2" s="9" t="s">
        <v>108</v>
      </c>
    </row>
    <row r="3" spans="1:13" ht="15">
      <c r="A3" s="28">
        <v>9.4</v>
      </c>
      <c r="B3" s="27">
        <v>5.2</v>
      </c>
      <c r="K3" s="3"/>
      <c r="L3" s="3" t="s">
        <v>11</v>
      </c>
      <c r="M3" s="3" t="s">
        <v>12</v>
      </c>
    </row>
    <row r="4" spans="1:13" ht="15" customHeight="1">
      <c r="A4" s="28">
        <v>9.6</v>
      </c>
      <c r="B4" s="27">
        <v>5.8</v>
      </c>
      <c r="D4" s="31" t="s">
        <v>126</v>
      </c>
      <c r="E4" s="31"/>
      <c r="F4" s="31"/>
      <c r="G4" s="31"/>
      <c r="H4" s="31"/>
      <c r="I4" s="31"/>
      <c r="K4" s="1" t="s">
        <v>14</v>
      </c>
      <c r="L4" s="1">
        <v>13.180000000000001</v>
      </c>
      <c r="M4" s="1">
        <v>8</v>
      </c>
    </row>
    <row r="5" spans="1:13" ht="15">
      <c r="A5" s="28">
        <v>9.7</v>
      </c>
      <c r="B5" s="27">
        <v>6.4</v>
      </c>
      <c r="D5" s="31"/>
      <c r="E5" s="31"/>
      <c r="F5" s="31"/>
      <c r="G5" s="31"/>
      <c r="H5" s="31"/>
      <c r="I5" s="31"/>
      <c r="K5" s="1" t="s">
        <v>15</v>
      </c>
      <c r="L5" s="1">
        <v>19.69288888888885</v>
      </c>
      <c r="M5" s="1">
        <v>7.662222222222226</v>
      </c>
    </row>
    <row r="6" spans="1:13" ht="15">
      <c r="A6" s="28">
        <v>10</v>
      </c>
      <c r="B6" s="27">
        <v>7</v>
      </c>
      <c r="D6" s="31"/>
      <c r="E6" s="31"/>
      <c r="F6" s="31"/>
      <c r="G6" s="31"/>
      <c r="H6" s="31"/>
      <c r="I6" s="31"/>
      <c r="K6" s="1" t="s">
        <v>16</v>
      </c>
      <c r="L6" s="1">
        <v>10</v>
      </c>
      <c r="M6" s="1">
        <v>10</v>
      </c>
    </row>
    <row r="7" spans="1:13" ht="15">
      <c r="A7" s="28">
        <v>14.5</v>
      </c>
      <c r="B7" s="27">
        <v>7.3</v>
      </c>
      <c r="D7" s="31"/>
      <c r="E7" s="31"/>
      <c r="F7" s="31"/>
      <c r="G7" s="31"/>
      <c r="H7" s="31"/>
      <c r="I7" s="31"/>
      <c r="K7" s="1" t="s">
        <v>17</v>
      </c>
      <c r="L7" s="1">
        <v>9</v>
      </c>
      <c r="M7" s="1">
        <v>9</v>
      </c>
    </row>
    <row r="8" spans="1:13" ht="15">
      <c r="A8" s="28">
        <v>15.2</v>
      </c>
      <c r="B8" s="27">
        <v>10.1</v>
      </c>
      <c r="D8" s="31"/>
      <c r="E8" s="31"/>
      <c r="F8" s="31"/>
      <c r="G8" s="31"/>
      <c r="H8" s="31"/>
      <c r="I8" s="31"/>
      <c r="K8" s="1" t="s">
        <v>18</v>
      </c>
      <c r="L8" s="1">
        <v>2.57012761020881</v>
      </c>
      <c r="M8" s="1"/>
    </row>
    <row r="9" spans="1:13" ht="15">
      <c r="A9" s="28">
        <v>16.1</v>
      </c>
      <c r="B9" s="27">
        <v>11.2</v>
      </c>
      <c r="K9" s="1" t="s">
        <v>19</v>
      </c>
      <c r="L9" s="22">
        <v>0.08793713294275902</v>
      </c>
      <c r="M9" s="22" t="s">
        <v>120</v>
      </c>
    </row>
    <row r="10" spans="1:13" ht="15.75" thickBot="1">
      <c r="A10" s="28">
        <v>17.6</v>
      </c>
      <c r="B10" s="27">
        <v>11.3</v>
      </c>
      <c r="D10" t="s">
        <v>45</v>
      </c>
      <c r="K10" s="2" t="s">
        <v>20</v>
      </c>
      <c r="L10" s="2">
        <v>3.1788931045809843</v>
      </c>
      <c r="M10" s="2"/>
    </row>
    <row r="11" spans="1:2" ht="15">
      <c r="A11" s="28">
        <v>21.5</v>
      </c>
      <c r="B11" s="27">
        <v>11.5</v>
      </c>
    </row>
    <row r="12" spans="4:11" ht="15">
      <c r="D12" t="s">
        <v>46</v>
      </c>
      <c r="K12" t="s">
        <v>21</v>
      </c>
    </row>
    <row r="13" ht="15.75" customHeight="1" thickBot="1"/>
    <row r="14" spans="4:13" ht="15">
      <c r="D14" t="s">
        <v>38</v>
      </c>
      <c r="K14" s="3"/>
      <c r="L14" s="3" t="s">
        <v>11</v>
      </c>
      <c r="M14" s="3" t="s">
        <v>12</v>
      </c>
    </row>
    <row r="15" spans="4:13" ht="15" customHeight="1">
      <c r="D15" s="39" t="s">
        <v>130</v>
      </c>
      <c r="E15" s="39"/>
      <c r="F15" s="39"/>
      <c r="G15" s="39"/>
      <c r="H15" s="39"/>
      <c r="I15" s="39"/>
      <c r="K15" s="1" t="s">
        <v>14</v>
      </c>
      <c r="L15" s="1">
        <v>13.180000000000001</v>
      </c>
      <c r="M15" s="1">
        <v>8</v>
      </c>
    </row>
    <row r="16" spans="4:13" ht="15">
      <c r="D16" s="39"/>
      <c r="E16" s="39"/>
      <c r="F16" s="39"/>
      <c r="G16" s="39"/>
      <c r="H16" s="39"/>
      <c r="I16" s="39"/>
      <c r="K16" s="1" t="s">
        <v>15</v>
      </c>
      <c r="L16" s="1">
        <v>19.69288888888885</v>
      </c>
      <c r="M16" s="1">
        <v>7.662222222222226</v>
      </c>
    </row>
    <row r="17" spans="4:13" ht="15">
      <c r="D17" s="40" t="s">
        <v>131</v>
      </c>
      <c r="E17" s="40"/>
      <c r="F17" s="40"/>
      <c r="G17" s="40"/>
      <c r="H17" s="40"/>
      <c r="I17" s="40"/>
      <c r="K17" s="1" t="s">
        <v>16</v>
      </c>
      <c r="L17" s="1">
        <v>10</v>
      </c>
      <c r="M17" s="1">
        <v>10</v>
      </c>
    </row>
    <row r="18" spans="4:13" ht="15">
      <c r="D18" s="40"/>
      <c r="E18" s="40"/>
      <c r="F18" s="40"/>
      <c r="G18" s="40"/>
      <c r="H18" s="40"/>
      <c r="I18" s="40"/>
      <c r="K18" s="1" t="s">
        <v>22</v>
      </c>
      <c r="L18" s="1">
        <v>13.677555555555537</v>
      </c>
      <c r="M18" s="1"/>
    </row>
    <row r="19" spans="11:13" ht="15">
      <c r="K19" s="1" t="s">
        <v>23</v>
      </c>
      <c r="L19" s="1">
        <v>0</v>
      </c>
      <c r="M19" s="1"/>
    </row>
    <row r="20" spans="4:13" ht="15" customHeight="1">
      <c r="D20" s="31" t="s">
        <v>127</v>
      </c>
      <c r="E20" s="31"/>
      <c r="F20" s="31"/>
      <c r="G20" s="31"/>
      <c r="H20" s="31"/>
      <c r="I20" s="31"/>
      <c r="K20" s="1" t="s">
        <v>17</v>
      </c>
      <c r="L20" s="1">
        <v>18</v>
      </c>
      <c r="M20" s="1"/>
    </row>
    <row r="21" spans="4:13" ht="15">
      <c r="D21" s="31"/>
      <c r="E21" s="31"/>
      <c r="F21" s="31"/>
      <c r="G21" s="31"/>
      <c r="H21" s="31"/>
      <c r="I21" s="31"/>
      <c r="K21" s="1" t="s">
        <v>24</v>
      </c>
      <c r="L21" s="1">
        <v>3.131918976131727</v>
      </c>
      <c r="M21" s="1"/>
    </row>
    <row r="22" spans="4:13" ht="15">
      <c r="D22" s="31"/>
      <c r="E22" s="31"/>
      <c r="F22" s="31"/>
      <c r="G22" s="31"/>
      <c r="H22" s="31"/>
      <c r="I22" s="31"/>
      <c r="K22" s="1" t="s">
        <v>25</v>
      </c>
      <c r="L22" s="25">
        <v>0.002881128327197858</v>
      </c>
      <c r="M22" s="1"/>
    </row>
    <row r="23" spans="4:13" ht="15" customHeight="1">
      <c r="D23" s="31"/>
      <c r="E23" s="31"/>
      <c r="F23" s="31"/>
      <c r="G23" s="31"/>
      <c r="H23" s="31"/>
      <c r="I23" s="31"/>
      <c r="K23" s="1" t="s">
        <v>26</v>
      </c>
      <c r="L23" s="1">
        <v>1.7340635923093939</v>
      </c>
      <c r="M23" s="1"/>
    </row>
    <row r="24" spans="4:13" ht="15">
      <c r="D24" s="10"/>
      <c r="E24" s="10"/>
      <c r="F24" s="10"/>
      <c r="G24" s="10"/>
      <c r="H24" s="10"/>
      <c r="I24" s="10"/>
      <c r="K24" s="1" t="s">
        <v>27</v>
      </c>
      <c r="L24" s="1">
        <v>0.005762256654395716</v>
      </c>
      <c r="M24" s="1"/>
    </row>
    <row r="25" spans="4:13" ht="18" thickBot="1">
      <c r="D25" s="23" t="s">
        <v>114</v>
      </c>
      <c r="E25" s="24"/>
      <c r="F25" s="24"/>
      <c r="G25" s="24"/>
      <c r="H25" s="24"/>
      <c r="I25" s="24"/>
      <c r="K25" s="2" t="s">
        <v>28</v>
      </c>
      <c r="L25" s="2">
        <v>2.1009220368611805</v>
      </c>
      <c r="M25" s="2"/>
    </row>
    <row r="26" ht="15.75" thickTop="1"/>
    <row r="27" spans="4:9" ht="15">
      <c r="D27" s="39" t="s">
        <v>110</v>
      </c>
      <c r="E27" s="39"/>
      <c r="F27" s="39"/>
      <c r="G27" s="39"/>
      <c r="H27" s="39"/>
      <c r="I27" s="39"/>
    </row>
    <row r="28" spans="4:9" ht="15">
      <c r="D28" s="39"/>
      <c r="E28" s="39"/>
      <c r="F28" s="39"/>
      <c r="G28" s="39"/>
      <c r="H28" s="39"/>
      <c r="I28" s="39"/>
    </row>
    <row r="29" spans="4:9" ht="15" customHeight="1">
      <c r="D29" s="40" t="s">
        <v>111</v>
      </c>
      <c r="E29" s="40"/>
      <c r="F29" s="40"/>
      <c r="G29" s="40"/>
      <c r="H29" s="40"/>
      <c r="I29" s="40"/>
    </row>
    <row r="30" spans="4:9" ht="15" customHeight="1">
      <c r="D30" s="40"/>
      <c r="E30" s="40"/>
      <c r="F30" s="40"/>
      <c r="G30" s="40"/>
      <c r="H30" s="40"/>
      <c r="I30" s="40"/>
    </row>
    <row r="31" spans="4:9" ht="15" customHeight="1">
      <c r="D31" s="26"/>
      <c r="E31" s="26"/>
      <c r="F31" s="26"/>
      <c r="G31" s="26"/>
      <c r="H31" s="26"/>
      <c r="I31" s="26"/>
    </row>
    <row r="32" ht="15" customHeight="1">
      <c r="D32" t="s">
        <v>116</v>
      </c>
    </row>
    <row r="33" spans="4:9" ht="15" customHeight="1">
      <c r="D33" s="43" t="s">
        <v>117</v>
      </c>
      <c r="E33" s="43"/>
      <c r="F33" s="43"/>
      <c r="G33" s="43"/>
      <c r="H33" s="43"/>
      <c r="I33" s="43"/>
    </row>
    <row r="34" spans="4:9" ht="15">
      <c r="D34" s="43"/>
      <c r="E34" s="43"/>
      <c r="F34" s="43"/>
      <c r="G34" s="43"/>
      <c r="H34" s="43"/>
      <c r="I34" s="43"/>
    </row>
    <row r="36" spans="4:6" ht="15">
      <c r="D36" t="s">
        <v>0</v>
      </c>
      <c r="E36">
        <f>FTEST(A2:A11,B2:B11)</f>
        <v>0.1758742658669111</v>
      </c>
      <c r="F36" s="1" t="s">
        <v>112</v>
      </c>
    </row>
    <row r="37" spans="4:9" ht="15">
      <c r="D37" s="31" t="s">
        <v>113</v>
      </c>
      <c r="E37" s="31"/>
      <c r="F37" s="31"/>
      <c r="G37" s="31"/>
      <c r="H37" s="31"/>
      <c r="I37" s="31"/>
    </row>
    <row r="38" spans="4:9" ht="15">
      <c r="D38" s="31"/>
      <c r="E38" s="31"/>
      <c r="F38" s="31"/>
      <c r="G38" s="31"/>
      <c r="H38" s="31"/>
      <c r="I38" s="31"/>
    </row>
    <row r="39" spans="4:9" ht="15">
      <c r="D39" s="31"/>
      <c r="E39" s="31"/>
      <c r="F39" s="31"/>
      <c r="G39" s="31"/>
      <c r="H39" s="31"/>
      <c r="I39" s="31"/>
    </row>
    <row r="40" spans="4:9" ht="15">
      <c r="D40" s="10"/>
      <c r="E40" s="10"/>
      <c r="F40" s="10"/>
      <c r="G40" s="10"/>
      <c r="H40" s="10"/>
      <c r="I40" s="10"/>
    </row>
    <row r="41" spans="4:9" ht="15">
      <c r="D41" s="44" t="s">
        <v>118</v>
      </c>
      <c r="E41" s="44"/>
      <c r="F41" s="44"/>
      <c r="G41" s="44"/>
      <c r="H41" s="44"/>
      <c r="I41" s="44"/>
    </row>
    <row r="42" spans="4:9" ht="15">
      <c r="D42" s="44"/>
      <c r="E42" s="44"/>
      <c r="F42" s="44"/>
      <c r="G42" s="44"/>
      <c r="H42" s="44"/>
      <c r="I42" s="44"/>
    </row>
    <row r="43" spans="4:9" ht="15">
      <c r="D43" s="44"/>
      <c r="E43" s="44"/>
      <c r="F43" s="44"/>
      <c r="G43" s="44"/>
      <c r="H43" s="44"/>
      <c r="I43" s="44"/>
    </row>
    <row r="45" spans="4:9" ht="18" thickBot="1">
      <c r="D45" s="23" t="s">
        <v>144</v>
      </c>
      <c r="E45" s="24"/>
      <c r="F45" s="24"/>
      <c r="G45" s="24"/>
      <c r="H45" s="24"/>
      <c r="I45" s="24"/>
    </row>
    <row r="46" spans="4:9" ht="16.5" thickBot="1" thickTop="1">
      <c r="D46" s="8" t="s">
        <v>145</v>
      </c>
      <c r="E46" s="29"/>
      <c r="F46" s="29"/>
      <c r="G46" s="29"/>
      <c r="H46" s="29"/>
      <c r="I46" s="29"/>
    </row>
    <row r="48" ht="15" customHeight="1">
      <c r="D48" t="s">
        <v>58</v>
      </c>
    </row>
    <row r="49" spans="4:9" ht="15">
      <c r="D49" s="36" t="s">
        <v>109</v>
      </c>
      <c r="E49" s="36"/>
      <c r="F49" s="36"/>
      <c r="G49" s="36"/>
      <c r="H49" s="36"/>
      <c r="I49" s="36"/>
    </row>
    <row r="50" spans="4:9" ht="15">
      <c r="D50" s="36"/>
      <c r="E50" s="36"/>
      <c r="F50" s="36"/>
      <c r="G50" s="36"/>
      <c r="H50" s="36"/>
      <c r="I50" s="36"/>
    </row>
    <row r="51" ht="15" customHeight="1">
      <c r="D51" t="s">
        <v>135</v>
      </c>
    </row>
    <row r="52" spans="4:9" ht="15">
      <c r="D52" s="31" t="s">
        <v>136</v>
      </c>
      <c r="E52" s="31"/>
      <c r="F52" s="31"/>
      <c r="G52" s="31"/>
      <c r="H52" s="31"/>
      <c r="I52" s="31"/>
    </row>
    <row r="53" spans="4:9" ht="15">
      <c r="D53" s="31"/>
      <c r="E53" s="31"/>
      <c r="F53" s="31"/>
      <c r="G53" s="31"/>
      <c r="H53" s="31"/>
      <c r="I53" s="31"/>
    </row>
    <row r="54" spans="4:9" ht="15" customHeight="1">
      <c r="D54" s="31"/>
      <c r="E54" s="31"/>
      <c r="F54" s="31"/>
      <c r="G54" s="31"/>
      <c r="H54" s="31"/>
      <c r="I54" s="31"/>
    </row>
    <row r="56" spans="4:6" ht="15">
      <c r="D56" t="s">
        <v>73</v>
      </c>
      <c r="E56" s="13">
        <f>TTEST(A2:A11,B2:B11,1,2)</f>
        <v>0.002881128330193218</v>
      </c>
      <c r="F56" t="s">
        <v>115</v>
      </c>
    </row>
    <row r="57" ht="15" customHeight="1"/>
    <row r="58" spans="4:9" ht="15">
      <c r="D58" s="31" t="s">
        <v>150</v>
      </c>
      <c r="E58" s="31"/>
      <c r="F58" s="31"/>
      <c r="G58" s="31"/>
      <c r="H58" s="31"/>
      <c r="I58" s="31"/>
    </row>
    <row r="59" spans="4:9" ht="15">
      <c r="D59" s="31"/>
      <c r="E59" s="31"/>
      <c r="F59" s="31"/>
      <c r="G59" s="31"/>
      <c r="H59" s="31"/>
      <c r="I59" s="31"/>
    </row>
    <row r="60" spans="4:9" ht="15">
      <c r="D60" s="31"/>
      <c r="E60" s="31"/>
      <c r="F60" s="31"/>
      <c r="G60" s="31"/>
      <c r="H60" s="31"/>
      <c r="I60" s="31"/>
    </row>
    <row r="61" spans="4:9" ht="15">
      <c r="D61" s="31"/>
      <c r="E61" s="31"/>
      <c r="F61" s="31"/>
      <c r="G61" s="31"/>
      <c r="H61" s="31"/>
      <c r="I61" s="31"/>
    </row>
    <row r="62" spans="4:9" ht="15">
      <c r="D62" s="31"/>
      <c r="E62" s="31"/>
      <c r="F62" s="31"/>
      <c r="G62" s="31"/>
      <c r="H62" s="31"/>
      <c r="I62" s="31"/>
    </row>
    <row r="63" ht="15" customHeight="1"/>
    <row r="64" spans="4:9" ht="15">
      <c r="D64" s="42" t="s">
        <v>119</v>
      </c>
      <c r="E64" s="42"/>
      <c r="F64" s="42"/>
      <c r="G64" s="42"/>
      <c r="H64" s="42"/>
      <c r="I64" s="42"/>
    </row>
    <row r="65" spans="4:9" ht="15">
      <c r="D65" s="42"/>
      <c r="E65" s="42"/>
      <c r="F65" s="42"/>
      <c r="G65" s="42"/>
      <c r="H65" s="42"/>
      <c r="I65" s="42"/>
    </row>
    <row r="66" spans="4:9" ht="15">
      <c r="D66" s="42"/>
      <c r="E66" s="42"/>
      <c r="F66" s="42"/>
      <c r="G66" s="42"/>
      <c r="H66" s="42"/>
      <c r="I66" s="42"/>
    </row>
  </sheetData>
  <sheetProtection/>
  <mergeCells count="13">
    <mergeCell ref="D33:I34"/>
    <mergeCell ref="D41:I43"/>
    <mergeCell ref="D20:I23"/>
    <mergeCell ref="D49:I50"/>
    <mergeCell ref="D52:I54"/>
    <mergeCell ref="D58:I62"/>
    <mergeCell ref="D64:I66"/>
    <mergeCell ref="D37:I39"/>
    <mergeCell ref="D4:I8"/>
    <mergeCell ref="D27:I28"/>
    <mergeCell ref="D29:I30"/>
    <mergeCell ref="D15:I16"/>
    <mergeCell ref="D17:I18"/>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76"/>
  <sheetViews>
    <sheetView zoomScalePageLayoutView="0" workbookViewId="0" topLeftCell="A1">
      <selection activeCell="D27" sqref="D27:I29"/>
    </sheetView>
  </sheetViews>
  <sheetFormatPr defaultColWidth="11.421875" defaultRowHeight="15"/>
  <cols>
    <col min="5" max="5" width="12.00390625" style="0" bestFit="1" customWidth="1"/>
    <col min="11" max="11" width="63.140625" style="0" customWidth="1"/>
  </cols>
  <sheetData>
    <row r="1" spans="1:11" ht="20.25" thickBot="1">
      <c r="A1" s="18" t="s">
        <v>29</v>
      </c>
      <c r="B1" s="28" t="s">
        <v>30</v>
      </c>
      <c r="D1" s="6" t="s">
        <v>37</v>
      </c>
      <c r="E1" s="6"/>
      <c r="F1" s="6"/>
      <c r="G1" s="6"/>
      <c r="H1" s="6"/>
      <c r="I1" s="6"/>
      <c r="K1" t="s">
        <v>13</v>
      </c>
    </row>
    <row r="2" spans="1:4" ht="16.5" thickBot="1" thickTop="1">
      <c r="A2" s="18">
        <v>19.5</v>
      </c>
      <c r="B2" s="28">
        <v>22</v>
      </c>
      <c r="D2" s="9" t="s">
        <v>121</v>
      </c>
    </row>
    <row r="3" spans="1:13" ht="15">
      <c r="A3" s="18">
        <v>22.1</v>
      </c>
      <c r="B3" s="28">
        <v>23.9</v>
      </c>
      <c r="D3" s="9"/>
      <c r="K3" s="3"/>
      <c r="L3" s="3" t="s">
        <v>29</v>
      </c>
      <c r="M3" s="3" t="s">
        <v>30</v>
      </c>
    </row>
    <row r="4" spans="1:13" ht="18" thickBot="1">
      <c r="A4" s="18">
        <v>21.5</v>
      </c>
      <c r="B4" s="28">
        <v>20.9</v>
      </c>
      <c r="D4" s="7" t="s">
        <v>122</v>
      </c>
      <c r="E4" s="7"/>
      <c r="F4" s="7"/>
      <c r="G4" s="7"/>
      <c r="H4" s="7"/>
      <c r="I4" s="7"/>
      <c r="K4" s="1" t="s">
        <v>14</v>
      </c>
      <c r="L4" s="1">
        <v>21.233333333333334</v>
      </c>
      <c r="M4" s="1">
        <v>23.114285714285717</v>
      </c>
    </row>
    <row r="5" spans="1:13" ht="15.75" thickTop="1">
      <c r="A5" s="18">
        <v>20.9</v>
      </c>
      <c r="B5" s="28">
        <v>23.8</v>
      </c>
      <c r="K5" s="1" t="s">
        <v>15</v>
      </c>
      <c r="L5" s="1">
        <v>0.5838095238095126</v>
      </c>
      <c r="M5" s="1">
        <v>1.1013186813184943</v>
      </c>
    </row>
    <row r="6" spans="1:13" ht="15" customHeight="1">
      <c r="A6" s="18">
        <v>22</v>
      </c>
      <c r="B6" s="28">
        <v>25</v>
      </c>
      <c r="D6" s="31" t="s">
        <v>129</v>
      </c>
      <c r="E6" s="31"/>
      <c r="F6" s="31"/>
      <c r="G6" s="31"/>
      <c r="H6" s="31"/>
      <c r="I6" s="31"/>
      <c r="K6" s="1" t="s">
        <v>16</v>
      </c>
      <c r="L6" s="1">
        <v>15</v>
      </c>
      <c r="M6" s="1">
        <v>14</v>
      </c>
    </row>
    <row r="7" spans="1:13" ht="15">
      <c r="A7" s="18">
        <v>21</v>
      </c>
      <c r="B7" s="28">
        <v>24</v>
      </c>
      <c r="D7" s="31"/>
      <c r="E7" s="31"/>
      <c r="F7" s="31"/>
      <c r="G7" s="31"/>
      <c r="H7" s="31"/>
      <c r="I7" s="31"/>
      <c r="K7" s="1" t="s">
        <v>17</v>
      </c>
      <c r="L7" s="1">
        <v>14</v>
      </c>
      <c r="M7" s="1">
        <v>13</v>
      </c>
    </row>
    <row r="8" spans="1:13" ht="15">
      <c r="A8" s="18">
        <v>22.3</v>
      </c>
      <c r="B8" s="28">
        <v>23.8</v>
      </c>
      <c r="D8" s="31"/>
      <c r="E8" s="31"/>
      <c r="F8" s="31"/>
      <c r="G8" s="31"/>
      <c r="H8" s="31"/>
      <c r="I8" s="31"/>
      <c r="K8" s="1" t="s">
        <v>18</v>
      </c>
      <c r="L8" s="1">
        <v>0.5301004456862369</v>
      </c>
      <c r="M8" s="1"/>
    </row>
    <row r="9" spans="1:13" ht="15">
      <c r="A9" s="18">
        <v>21</v>
      </c>
      <c r="B9" s="28">
        <v>21.7</v>
      </c>
      <c r="D9" s="31"/>
      <c r="E9" s="31"/>
      <c r="F9" s="31"/>
      <c r="G9" s="31"/>
      <c r="H9" s="31"/>
      <c r="I9" s="31"/>
      <c r="K9" s="1" t="s">
        <v>19</v>
      </c>
      <c r="L9" s="22">
        <v>0.1259500696910718</v>
      </c>
      <c r="M9" s="22" t="s">
        <v>124</v>
      </c>
    </row>
    <row r="10" spans="1:13" ht="15.75" thickBot="1">
      <c r="A10" s="18">
        <v>20.3</v>
      </c>
      <c r="B10" s="28">
        <v>22.8</v>
      </c>
      <c r="D10" s="31"/>
      <c r="E10" s="31"/>
      <c r="F10" s="31"/>
      <c r="G10" s="31"/>
      <c r="H10" s="31"/>
      <c r="I10" s="31"/>
      <c r="K10" s="2" t="s">
        <v>20</v>
      </c>
      <c r="L10" s="2">
        <v>0.39884122668692246</v>
      </c>
      <c r="M10" s="2"/>
    </row>
    <row r="11" spans="1:9" ht="15">
      <c r="A11" s="18">
        <v>20.9</v>
      </c>
      <c r="B11" s="28">
        <v>23.1</v>
      </c>
      <c r="D11" s="31"/>
      <c r="E11" s="31"/>
      <c r="F11" s="31"/>
      <c r="G11" s="31"/>
      <c r="H11" s="31"/>
      <c r="I11" s="31"/>
    </row>
    <row r="12" spans="1:2" ht="15">
      <c r="A12" s="18">
        <v>22</v>
      </c>
      <c r="B12" s="28">
        <v>23.5</v>
      </c>
    </row>
    <row r="13" spans="1:4" ht="15">
      <c r="A13" s="18">
        <v>22</v>
      </c>
      <c r="B13" s="28">
        <v>23</v>
      </c>
      <c r="D13" t="s">
        <v>60</v>
      </c>
    </row>
    <row r="14" spans="1:11" ht="15">
      <c r="A14" s="18">
        <v>20.8</v>
      </c>
      <c r="B14" s="28">
        <v>23</v>
      </c>
      <c r="K14" t="s">
        <v>21</v>
      </c>
    </row>
    <row r="15" spans="1:4" ht="15.75" thickBot="1">
      <c r="A15" s="18">
        <v>21.2</v>
      </c>
      <c r="B15" s="28">
        <v>23.1</v>
      </c>
      <c r="D15" t="s">
        <v>46</v>
      </c>
    </row>
    <row r="16" spans="1:13" ht="15">
      <c r="A16" s="18">
        <v>21</v>
      </c>
      <c r="K16" s="3"/>
      <c r="L16" s="3" t="s">
        <v>29</v>
      </c>
      <c r="M16" s="3" t="s">
        <v>30</v>
      </c>
    </row>
    <row r="17" spans="4:13" ht="15" customHeight="1">
      <c r="D17" s="39" t="s">
        <v>110</v>
      </c>
      <c r="E17" s="39"/>
      <c r="F17" s="39"/>
      <c r="G17" s="39"/>
      <c r="H17" s="39"/>
      <c r="I17" s="39"/>
      <c r="K17" s="1" t="s">
        <v>14</v>
      </c>
      <c r="L17" s="1">
        <v>21.233333333333334</v>
      </c>
      <c r="M17" s="1">
        <v>23.114285714285717</v>
      </c>
    </row>
    <row r="18" spans="4:13" ht="15">
      <c r="D18" s="39"/>
      <c r="E18" s="39"/>
      <c r="F18" s="39"/>
      <c r="G18" s="39"/>
      <c r="H18" s="39"/>
      <c r="I18" s="39"/>
      <c r="K18" s="1" t="s">
        <v>15</v>
      </c>
      <c r="L18" s="1">
        <v>0.5838095238095126</v>
      </c>
      <c r="M18" s="1">
        <v>1.1013186813184943</v>
      </c>
    </row>
    <row r="19" spans="4:13" ht="15" customHeight="1">
      <c r="D19" s="40" t="s">
        <v>111</v>
      </c>
      <c r="E19" s="40"/>
      <c r="F19" s="40"/>
      <c r="G19" s="40"/>
      <c r="H19" s="40"/>
      <c r="I19" s="40"/>
      <c r="K19" s="1" t="s">
        <v>16</v>
      </c>
      <c r="L19" s="1">
        <v>15</v>
      </c>
      <c r="M19" s="1">
        <v>14</v>
      </c>
    </row>
    <row r="20" spans="4:13" ht="15">
      <c r="D20" s="40"/>
      <c r="E20" s="40"/>
      <c r="F20" s="40"/>
      <c r="G20" s="40"/>
      <c r="H20" s="40"/>
      <c r="I20" s="40"/>
      <c r="K20" s="1" t="s">
        <v>22</v>
      </c>
      <c r="L20" s="1">
        <v>0.8329805996471704</v>
      </c>
      <c r="M20" s="1"/>
    </row>
    <row r="21" spans="4:13" ht="15">
      <c r="D21" s="26"/>
      <c r="E21" s="26"/>
      <c r="F21" s="26"/>
      <c r="G21" s="26"/>
      <c r="H21" s="26"/>
      <c r="I21" s="26"/>
      <c r="K21" s="1" t="s">
        <v>23</v>
      </c>
      <c r="L21" s="1">
        <v>0</v>
      </c>
      <c r="M21" s="1"/>
    </row>
    <row r="22" spans="4:13" ht="15" customHeight="1">
      <c r="D22" t="s">
        <v>116</v>
      </c>
      <c r="K22" s="1" t="s">
        <v>17</v>
      </c>
      <c r="L22" s="1">
        <v>27</v>
      </c>
      <c r="M22" s="1"/>
    </row>
    <row r="23" spans="4:13" ht="15">
      <c r="D23" s="43" t="s">
        <v>117</v>
      </c>
      <c r="E23" s="43"/>
      <c r="F23" s="43"/>
      <c r="G23" s="43"/>
      <c r="H23" s="43"/>
      <c r="I23" s="43"/>
      <c r="K23" s="1" t="s">
        <v>24</v>
      </c>
      <c r="L23" s="1">
        <v>-5.545886867015815</v>
      </c>
      <c r="M23" s="1"/>
    </row>
    <row r="24" spans="4:13" ht="15">
      <c r="D24" s="43"/>
      <c r="E24" s="43"/>
      <c r="F24" s="43"/>
      <c r="G24" s="43"/>
      <c r="H24" s="43"/>
      <c r="I24" s="43"/>
      <c r="K24" s="1" t="s">
        <v>25</v>
      </c>
      <c r="L24" s="1">
        <v>3.527533526172704E-06</v>
      </c>
      <c r="M24" s="1"/>
    </row>
    <row r="25" spans="11:13" ht="15">
      <c r="K25" s="1" t="s">
        <v>26</v>
      </c>
      <c r="L25" s="1">
        <v>1.7032884229680842</v>
      </c>
      <c r="M25" s="1"/>
    </row>
    <row r="26" spans="4:13" ht="15">
      <c r="D26" t="s">
        <v>0</v>
      </c>
      <c r="E26">
        <f>FTEST(A2:A16,B2:B15)</f>
        <v>0.25190013934306393</v>
      </c>
      <c r="F26" s="1" t="s">
        <v>112</v>
      </c>
      <c r="K26" s="1" t="s">
        <v>27</v>
      </c>
      <c r="L26" s="25">
        <v>7.055067052345408E-06</v>
      </c>
      <c r="M26" s="1"/>
    </row>
    <row r="27" spans="4:13" ht="15.75" thickBot="1">
      <c r="D27" s="31" t="s">
        <v>123</v>
      </c>
      <c r="E27" s="31"/>
      <c r="F27" s="31"/>
      <c r="G27" s="31"/>
      <c r="H27" s="31"/>
      <c r="I27" s="31"/>
      <c r="K27" s="2" t="s">
        <v>28</v>
      </c>
      <c r="L27" s="2">
        <v>2.0518304929706748</v>
      </c>
      <c r="M27" s="2"/>
    </row>
    <row r="28" spans="4:9" ht="15">
      <c r="D28" s="31"/>
      <c r="E28" s="31"/>
      <c r="F28" s="31"/>
      <c r="G28" s="31"/>
      <c r="H28" s="31"/>
      <c r="I28" s="31"/>
    </row>
    <row r="29" spans="4:9" ht="15">
      <c r="D29" s="31"/>
      <c r="E29" s="31"/>
      <c r="F29" s="31"/>
      <c r="G29" s="31"/>
      <c r="H29" s="31"/>
      <c r="I29" s="31"/>
    </row>
    <row r="30" spans="4:9" ht="15">
      <c r="D30" s="10"/>
      <c r="E30" s="10"/>
      <c r="F30" s="10"/>
      <c r="G30" s="10"/>
      <c r="H30" s="10"/>
      <c r="I30" s="10"/>
    </row>
    <row r="31" spans="4:9" ht="15">
      <c r="D31" s="44" t="s">
        <v>118</v>
      </c>
      <c r="E31" s="44"/>
      <c r="F31" s="44"/>
      <c r="G31" s="44"/>
      <c r="H31" s="44"/>
      <c r="I31" s="44"/>
    </row>
    <row r="32" spans="4:9" ht="15" customHeight="1">
      <c r="D32" s="44"/>
      <c r="E32" s="44"/>
      <c r="F32" s="44"/>
      <c r="G32" s="44"/>
      <c r="H32" s="44"/>
      <c r="I32" s="44"/>
    </row>
    <row r="33" spans="4:9" ht="15">
      <c r="D33" s="44"/>
      <c r="E33" s="44"/>
      <c r="F33" s="44"/>
      <c r="G33" s="44"/>
      <c r="H33" s="44"/>
      <c r="I33" s="44"/>
    </row>
    <row r="35" spans="4:9" ht="18" thickBot="1">
      <c r="D35" s="7" t="s">
        <v>125</v>
      </c>
      <c r="E35" s="7"/>
      <c r="F35" s="7"/>
      <c r="G35" s="7"/>
      <c r="H35" s="7"/>
      <c r="I35" s="7"/>
    </row>
    <row r="36" ht="15.75" thickTop="1"/>
    <row r="37" spans="4:9" ht="15">
      <c r="D37" s="31" t="s">
        <v>128</v>
      </c>
      <c r="E37" s="31"/>
      <c r="F37" s="31"/>
      <c r="G37" s="31"/>
      <c r="H37" s="31"/>
      <c r="I37" s="31"/>
    </row>
    <row r="38" spans="4:9" ht="15">
      <c r="D38" s="31"/>
      <c r="E38" s="31"/>
      <c r="F38" s="31"/>
      <c r="G38" s="31"/>
      <c r="H38" s="31"/>
      <c r="I38" s="31"/>
    </row>
    <row r="39" spans="4:9" ht="15">
      <c r="D39" s="31"/>
      <c r="E39" s="31"/>
      <c r="F39" s="31"/>
      <c r="G39" s="31"/>
      <c r="H39" s="31"/>
      <c r="I39" s="31"/>
    </row>
    <row r="40" spans="4:9" ht="15">
      <c r="D40" s="31"/>
      <c r="E40" s="31"/>
      <c r="F40" s="31"/>
      <c r="G40" s="31"/>
      <c r="H40" s="31"/>
      <c r="I40" s="31"/>
    </row>
    <row r="41" spans="4:9" ht="15">
      <c r="D41" s="31"/>
      <c r="E41" s="31"/>
      <c r="F41" s="31"/>
      <c r="G41" s="31"/>
      <c r="H41" s="31"/>
      <c r="I41" s="31"/>
    </row>
    <row r="43" ht="15">
      <c r="D43" t="s">
        <v>52</v>
      </c>
    </row>
    <row r="45" ht="15">
      <c r="D45" t="s">
        <v>46</v>
      </c>
    </row>
    <row r="47" ht="15">
      <c r="D47" t="s">
        <v>38</v>
      </c>
    </row>
    <row r="48" spans="4:9" ht="15" customHeight="1">
      <c r="D48" s="39" t="s">
        <v>132</v>
      </c>
      <c r="E48" s="39"/>
      <c r="F48" s="39"/>
      <c r="G48" s="39"/>
      <c r="H48" s="39"/>
      <c r="I48" s="39"/>
    </row>
    <row r="49" spans="4:9" ht="15">
      <c r="D49" s="39"/>
      <c r="E49" s="39"/>
      <c r="F49" s="39"/>
      <c r="G49" s="39"/>
      <c r="H49" s="39"/>
      <c r="I49" s="39"/>
    </row>
    <row r="50" spans="4:9" ht="15">
      <c r="D50" s="40" t="s">
        <v>133</v>
      </c>
      <c r="E50" s="40"/>
      <c r="F50" s="40"/>
      <c r="G50" s="40"/>
      <c r="H50" s="40"/>
      <c r="I50" s="40"/>
    </row>
    <row r="51" spans="4:9" ht="15">
      <c r="D51" s="40"/>
      <c r="E51" s="40"/>
      <c r="F51" s="40"/>
      <c r="G51" s="40"/>
      <c r="H51" s="40"/>
      <c r="I51" s="40"/>
    </row>
    <row r="53" spans="4:9" ht="15" customHeight="1">
      <c r="D53" s="31" t="s">
        <v>134</v>
      </c>
      <c r="E53" s="31"/>
      <c r="F53" s="31"/>
      <c r="G53" s="31"/>
      <c r="H53" s="31"/>
      <c r="I53" s="31"/>
    </row>
    <row r="54" spans="4:9" ht="15">
      <c r="D54" s="31"/>
      <c r="E54" s="31"/>
      <c r="F54" s="31"/>
      <c r="G54" s="31"/>
      <c r="H54" s="31"/>
      <c r="I54" s="31"/>
    </row>
    <row r="55" spans="4:9" ht="15">
      <c r="D55" s="31"/>
      <c r="E55" s="31"/>
      <c r="F55" s="31"/>
      <c r="G55" s="31"/>
      <c r="H55" s="31"/>
      <c r="I55" s="31"/>
    </row>
    <row r="56" spans="4:9" ht="15">
      <c r="D56" s="31"/>
      <c r="E56" s="31"/>
      <c r="F56" s="31"/>
      <c r="G56" s="31"/>
      <c r="H56" s="31"/>
      <c r="I56" s="31"/>
    </row>
    <row r="58" ht="15">
      <c r="D58" t="s">
        <v>58</v>
      </c>
    </row>
    <row r="59" spans="4:9" ht="15">
      <c r="D59" s="36" t="s">
        <v>109</v>
      </c>
      <c r="E59" s="36"/>
      <c r="F59" s="36"/>
      <c r="G59" s="36"/>
      <c r="H59" s="36"/>
      <c r="I59" s="36"/>
    </row>
    <row r="60" spans="4:9" ht="15" customHeight="1">
      <c r="D60" s="36"/>
      <c r="E60" s="36"/>
      <c r="F60" s="36"/>
      <c r="G60" s="36"/>
      <c r="H60" s="36"/>
      <c r="I60" s="36"/>
    </row>
    <row r="61" ht="15">
      <c r="D61" t="s">
        <v>138</v>
      </c>
    </row>
    <row r="62" spans="4:9" ht="15" customHeight="1">
      <c r="D62" s="31" t="s">
        <v>137</v>
      </c>
      <c r="E62" s="31"/>
      <c r="F62" s="31"/>
      <c r="G62" s="31"/>
      <c r="H62" s="31"/>
      <c r="I62" s="31"/>
    </row>
    <row r="63" spans="4:9" ht="15">
      <c r="D63" s="31"/>
      <c r="E63" s="31"/>
      <c r="F63" s="31"/>
      <c r="G63" s="31"/>
      <c r="H63" s="31"/>
      <c r="I63" s="31"/>
    </row>
    <row r="64" spans="4:9" ht="15" customHeight="1">
      <c r="D64" s="31"/>
      <c r="E64" s="31"/>
      <c r="F64" s="31"/>
      <c r="G64" s="31"/>
      <c r="H64" s="31"/>
      <c r="I64" s="31"/>
    </row>
    <row r="66" spans="4:6" ht="15">
      <c r="D66" t="s">
        <v>73</v>
      </c>
      <c r="E66" s="13">
        <f>TTEST(A2:A16,B2:B15,2,2)</f>
        <v>7.055067057562427E-06</v>
      </c>
      <c r="F66" t="s">
        <v>115</v>
      </c>
    </row>
    <row r="68" spans="4:9" ht="15" customHeight="1">
      <c r="D68" s="31" t="s">
        <v>149</v>
      </c>
      <c r="E68" s="31"/>
      <c r="F68" s="31"/>
      <c r="G68" s="31"/>
      <c r="H68" s="31"/>
      <c r="I68" s="31"/>
    </row>
    <row r="69" spans="4:9" ht="15">
      <c r="D69" s="31"/>
      <c r="E69" s="31"/>
      <c r="F69" s="31"/>
      <c r="G69" s="31"/>
      <c r="H69" s="31"/>
      <c r="I69" s="31"/>
    </row>
    <row r="70" spans="4:9" ht="15">
      <c r="D70" s="31"/>
      <c r="E70" s="31"/>
      <c r="F70" s="31"/>
      <c r="G70" s="31"/>
      <c r="H70" s="31"/>
      <c r="I70" s="31"/>
    </row>
    <row r="71" spans="4:9" ht="15">
      <c r="D71" s="31"/>
      <c r="E71" s="31"/>
      <c r="F71" s="31"/>
      <c r="G71" s="31"/>
      <c r="H71" s="31"/>
      <c r="I71" s="31"/>
    </row>
    <row r="72" spans="4:9" ht="15">
      <c r="D72" s="31"/>
      <c r="E72" s="31"/>
      <c r="F72" s="31"/>
      <c r="G72" s="31"/>
      <c r="H72" s="31"/>
      <c r="I72" s="31"/>
    </row>
    <row r="74" spans="4:9" ht="15">
      <c r="D74" s="42" t="s">
        <v>139</v>
      </c>
      <c r="E74" s="44"/>
      <c r="F74" s="44"/>
      <c r="G74" s="44"/>
      <c r="H74" s="44"/>
      <c r="I74" s="44"/>
    </row>
    <row r="75" spans="4:9" ht="15" customHeight="1">
      <c r="D75" s="44"/>
      <c r="E75" s="44"/>
      <c r="F75" s="44"/>
      <c r="G75" s="44"/>
      <c r="H75" s="44"/>
      <c r="I75" s="44"/>
    </row>
    <row r="76" spans="4:9" ht="15">
      <c r="D76" s="44"/>
      <c r="E76" s="44"/>
      <c r="F76" s="44"/>
      <c r="G76" s="44"/>
      <c r="H76" s="44"/>
      <c r="I76" s="44"/>
    </row>
    <row r="78" ht="15" customHeight="1"/>
    <row r="84" ht="15" customHeight="1"/>
    <row r="90" ht="15" customHeight="1"/>
  </sheetData>
  <sheetProtection/>
  <mergeCells count="14">
    <mergeCell ref="D74:I76"/>
    <mergeCell ref="D68:I72"/>
    <mergeCell ref="D31:I33"/>
    <mergeCell ref="D59:I60"/>
    <mergeCell ref="D62:I64"/>
    <mergeCell ref="D37:I41"/>
    <mergeCell ref="D48:I49"/>
    <mergeCell ref="D50:I51"/>
    <mergeCell ref="D53:I56"/>
    <mergeCell ref="D17:I18"/>
    <mergeCell ref="D19:I20"/>
    <mergeCell ref="D6:I11"/>
    <mergeCell ref="D23:I24"/>
    <mergeCell ref="D27:I29"/>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N42"/>
  <sheetViews>
    <sheetView tabSelected="1" zoomScalePageLayoutView="0" workbookViewId="0" topLeftCell="A1">
      <selection activeCell="B8" sqref="B8"/>
    </sheetView>
  </sheetViews>
  <sheetFormatPr defaultColWidth="11.421875" defaultRowHeight="15"/>
  <cols>
    <col min="1" max="2" width="16.28125" style="0" customWidth="1"/>
    <col min="12" max="12" width="47.28125" style="0" customWidth="1"/>
    <col min="13" max="13" width="16.7109375" style="0" customWidth="1"/>
    <col min="14" max="14" width="16.421875" style="0" customWidth="1"/>
  </cols>
  <sheetData>
    <row r="1" spans="1:10" ht="20.25" thickBot="1">
      <c r="A1" s="17" t="s">
        <v>31</v>
      </c>
      <c r="B1" s="18" t="s">
        <v>32</v>
      </c>
      <c r="C1" s="30" t="s">
        <v>33</v>
      </c>
      <c r="E1" s="6" t="s">
        <v>37</v>
      </c>
      <c r="F1" s="6"/>
      <c r="G1" s="6"/>
      <c r="H1" s="6"/>
      <c r="I1" s="6"/>
      <c r="J1" s="6"/>
    </row>
    <row r="2" spans="1:12" ht="15.75" thickTop="1">
      <c r="A2" s="17">
        <v>15</v>
      </c>
      <c r="B2" s="18">
        <v>12</v>
      </c>
      <c r="C2" s="30">
        <f>B2-A2</f>
        <v>-3</v>
      </c>
      <c r="E2" s="9" t="s">
        <v>140</v>
      </c>
      <c r="L2" t="s">
        <v>34</v>
      </c>
    </row>
    <row r="3" spans="1:3" ht="15.75" thickBot="1">
      <c r="A3" s="17">
        <v>18</v>
      </c>
      <c r="B3" s="18">
        <v>16</v>
      </c>
      <c r="C3" s="30">
        <f aca="true" t="shared" si="0" ref="C3:C11">B3-A3</f>
        <v>-2</v>
      </c>
    </row>
    <row r="4" spans="1:14" ht="15">
      <c r="A4" s="17">
        <v>17</v>
      </c>
      <c r="B4" s="18">
        <v>17</v>
      </c>
      <c r="C4" s="30">
        <f t="shared" si="0"/>
        <v>0</v>
      </c>
      <c r="E4" s="41" t="s">
        <v>141</v>
      </c>
      <c r="F4" s="41"/>
      <c r="G4" s="41"/>
      <c r="H4" s="41"/>
      <c r="I4" s="41"/>
      <c r="J4" s="41"/>
      <c r="L4" s="3"/>
      <c r="M4" s="3" t="s">
        <v>31</v>
      </c>
      <c r="N4" s="3" t="s">
        <v>32</v>
      </c>
    </row>
    <row r="5" spans="1:14" ht="15">
      <c r="A5" s="17">
        <v>20</v>
      </c>
      <c r="B5" s="18">
        <v>18</v>
      </c>
      <c r="C5" s="30">
        <f t="shared" si="0"/>
        <v>-2</v>
      </c>
      <c r="E5" s="41"/>
      <c r="F5" s="41"/>
      <c r="G5" s="41"/>
      <c r="H5" s="41"/>
      <c r="I5" s="41"/>
      <c r="J5" s="41"/>
      <c r="L5" s="1" t="s">
        <v>14</v>
      </c>
      <c r="M5" s="1">
        <v>17.6</v>
      </c>
      <c r="N5" s="1">
        <v>16.1</v>
      </c>
    </row>
    <row r="6" spans="1:14" ht="15">
      <c r="A6" s="17">
        <v>21</v>
      </c>
      <c r="B6" s="18">
        <v>17</v>
      </c>
      <c r="C6" s="30">
        <f t="shared" si="0"/>
        <v>-4</v>
      </c>
      <c r="E6" s="41"/>
      <c r="F6" s="41"/>
      <c r="G6" s="41"/>
      <c r="H6" s="41"/>
      <c r="I6" s="41"/>
      <c r="J6" s="41"/>
      <c r="L6" s="1" t="s">
        <v>15</v>
      </c>
      <c r="M6" s="1">
        <v>4.044444444444455</v>
      </c>
      <c r="N6" s="1">
        <v>3.877777777777788</v>
      </c>
    </row>
    <row r="7" spans="1:14" ht="15">
      <c r="A7" s="17">
        <v>18</v>
      </c>
      <c r="B7" s="18">
        <v>15</v>
      </c>
      <c r="C7" s="30">
        <f t="shared" si="0"/>
        <v>-3</v>
      </c>
      <c r="E7" s="41"/>
      <c r="F7" s="41"/>
      <c r="G7" s="41"/>
      <c r="H7" s="41"/>
      <c r="I7" s="41"/>
      <c r="J7" s="41"/>
      <c r="L7" s="1" t="s">
        <v>16</v>
      </c>
      <c r="M7" s="1">
        <v>10</v>
      </c>
      <c r="N7" s="1">
        <v>10</v>
      </c>
    </row>
    <row r="8" spans="1:14" ht="15">
      <c r="A8" s="17">
        <v>17</v>
      </c>
      <c r="B8" s="18">
        <v>18</v>
      </c>
      <c r="C8" s="30">
        <f t="shared" si="0"/>
        <v>1</v>
      </c>
      <c r="E8" s="41"/>
      <c r="F8" s="41"/>
      <c r="G8" s="41"/>
      <c r="H8" s="41"/>
      <c r="I8" s="41"/>
      <c r="J8" s="41"/>
      <c r="L8" s="1" t="s">
        <v>35</v>
      </c>
      <c r="M8" s="1">
        <v>0.5162432874494783</v>
      </c>
      <c r="N8" s="1"/>
    </row>
    <row r="9" spans="1:14" ht="15">
      <c r="A9" s="17">
        <v>15</v>
      </c>
      <c r="B9" s="18">
        <v>14</v>
      </c>
      <c r="C9" s="30">
        <f t="shared" si="0"/>
        <v>-1</v>
      </c>
      <c r="L9" s="1" t="s">
        <v>23</v>
      </c>
      <c r="M9" s="1">
        <v>0</v>
      </c>
      <c r="N9" s="1"/>
    </row>
    <row r="10" spans="1:14" ht="15">
      <c r="A10" s="17">
        <v>19</v>
      </c>
      <c r="B10" s="18">
        <v>16</v>
      </c>
      <c r="C10" s="30">
        <f t="shared" si="0"/>
        <v>-3</v>
      </c>
      <c r="E10" t="s">
        <v>60</v>
      </c>
      <c r="L10" s="1" t="s">
        <v>17</v>
      </c>
      <c r="M10" s="1">
        <v>9</v>
      </c>
      <c r="N10" s="1"/>
    </row>
    <row r="11" spans="1:14" ht="15">
      <c r="A11" s="17">
        <v>16</v>
      </c>
      <c r="B11" s="18">
        <v>18</v>
      </c>
      <c r="C11" s="30">
        <f t="shared" si="0"/>
        <v>2</v>
      </c>
      <c r="L11" s="1" t="s">
        <v>24</v>
      </c>
      <c r="M11" s="1">
        <v>2.4227185592617446</v>
      </c>
      <c r="N11" s="1"/>
    </row>
    <row r="12" spans="5:14" ht="15">
      <c r="E12" t="s">
        <v>46</v>
      </c>
      <c r="L12" s="1" t="s">
        <v>25</v>
      </c>
      <c r="M12" s="1">
        <v>0.019219435354888938</v>
      </c>
      <c r="N12" s="1"/>
    </row>
    <row r="13" spans="12:14" ht="15">
      <c r="L13" s="1" t="s">
        <v>26</v>
      </c>
      <c r="M13" s="1">
        <v>1.83311292255007</v>
      </c>
      <c r="N13" s="1"/>
    </row>
    <row r="14" spans="5:14" ht="15">
      <c r="E14" t="s">
        <v>38</v>
      </c>
      <c r="L14" s="1" t="s">
        <v>27</v>
      </c>
      <c r="M14" s="25">
        <v>0.038438870709777875</v>
      </c>
      <c r="N14" s="1"/>
    </row>
    <row r="15" spans="5:14" ht="15.75" thickBot="1">
      <c r="E15" s="39" t="s">
        <v>143</v>
      </c>
      <c r="F15" s="39"/>
      <c r="G15" s="39"/>
      <c r="H15" s="39"/>
      <c r="I15" s="39"/>
      <c r="J15" s="39"/>
      <c r="L15" s="2" t="s">
        <v>28</v>
      </c>
      <c r="M15" s="2">
        <v>2.262157158173583</v>
      </c>
      <c r="N15" s="2"/>
    </row>
    <row r="16" spans="5:10" ht="15">
      <c r="E16" s="39"/>
      <c r="F16" s="39"/>
      <c r="G16" s="39"/>
      <c r="H16" s="39"/>
      <c r="I16" s="39"/>
      <c r="J16" s="39"/>
    </row>
    <row r="17" spans="5:10" ht="15.75" thickBot="1">
      <c r="E17" s="40" t="s">
        <v>142</v>
      </c>
      <c r="F17" s="40"/>
      <c r="G17" s="40"/>
      <c r="H17" s="40"/>
      <c r="I17" s="40"/>
      <c r="J17" s="40"/>
    </row>
    <row r="18" spans="5:14" ht="15">
      <c r="E18" s="40"/>
      <c r="F18" s="40"/>
      <c r="G18" s="40"/>
      <c r="H18" s="40"/>
      <c r="I18" s="40"/>
      <c r="J18" s="40"/>
      <c r="M18" s="3" t="s">
        <v>1</v>
      </c>
      <c r="N18" s="3" t="s">
        <v>3</v>
      </c>
    </row>
    <row r="19" spans="13:14" ht="15">
      <c r="M19" s="1">
        <v>-4</v>
      </c>
      <c r="N19" s="1">
        <v>1</v>
      </c>
    </row>
    <row r="20" spans="13:14" ht="15">
      <c r="M20" s="1">
        <v>-2</v>
      </c>
      <c r="N20" s="1">
        <v>5</v>
      </c>
    </row>
    <row r="21" spans="5:14" ht="18" thickBot="1">
      <c r="E21" s="23" t="s">
        <v>144</v>
      </c>
      <c r="F21" s="24"/>
      <c r="G21" s="24"/>
      <c r="H21" s="24"/>
      <c r="I21" s="24"/>
      <c r="J21" s="24"/>
      <c r="M21" s="1">
        <v>0</v>
      </c>
      <c r="N21" s="1">
        <v>2</v>
      </c>
    </row>
    <row r="22" spans="5:14" ht="16.5" thickBot="1" thickTop="1">
      <c r="E22" s="8" t="s">
        <v>146</v>
      </c>
      <c r="F22" s="29"/>
      <c r="G22" s="29"/>
      <c r="H22" s="29"/>
      <c r="I22" s="29"/>
      <c r="J22" s="29"/>
      <c r="M22" s="2" t="s">
        <v>2</v>
      </c>
      <c r="N22" s="2">
        <v>2</v>
      </c>
    </row>
    <row r="23" spans="13:14" ht="15">
      <c r="M23" s="1"/>
      <c r="N23" s="1"/>
    </row>
    <row r="24" ht="15">
      <c r="E24" t="s">
        <v>58</v>
      </c>
    </row>
    <row r="25" spans="5:10" ht="15">
      <c r="E25" s="36" t="s">
        <v>109</v>
      </c>
      <c r="F25" s="36"/>
      <c r="G25" s="36"/>
      <c r="H25" s="36"/>
      <c r="I25" s="36"/>
      <c r="J25" s="36"/>
    </row>
    <row r="26" spans="5:10" ht="15">
      <c r="E26" s="36"/>
      <c r="F26" s="36"/>
      <c r="G26" s="36"/>
      <c r="H26" s="36"/>
      <c r="I26" s="36"/>
      <c r="J26" s="36"/>
    </row>
    <row r="27" ht="15">
      <c r="E27" t="s">
        <v>147</v>
      </c>
    </row>
    <row r="28" spans="5:10" ht="15" customHeight="1">
      <c r="E28" s="31" t="s">
        <v>148</v>
      </c>
      <c r="F28" s="31"/>
      <c r="G28" s="31"/>
      <c r="H28" s="31"/>
      <c r="I28" s="31"/>
      <c r="J28" s="31"/>
    </row>
    <row r="29" spans="5:10" ht="15">
      <c r="E29" s="31"/>
      <c r="F29" s="31"/>
      <c r="G29" s="31"/>
      <c r="H29" s="31"/>
      <c r="I29" s="31"/>
      <c r="J29" s="31"/>
    </row>
    <row r="30" spans="5:10" ht="15" customHeight="1">
      <c r="E30" s="31"/>
      <c r="F30" s="31"/>
      <c r="G30" s="31"/>
      <c r="H30" s="31"/>
      <c r="I30" s="31"/>
      <c r="J30" s="31"/>
    </row>
    <row r="32" spans="5:7" ht="15">
      <c r="E32" t="s">
        <v>73</v>
      </c>
      <c r="F32" s="13">
        <f>TTEST(A2:A11,B2:B11,2,1)</f>
        <v>0.038438870808015134</v>
      </c>
      <c r="G32" t="s">
        <v>115</v>
      </c>
    </row>
    <row r="34" spans="5:10" ht="15" customHeight="1">
      <c r="E34" s="31" t="s">
        <v>156</v>
      </c>
      <c r="F34" s="31"/>
      <c r="G34" s="31"/>
      <c r="H34" s="31"/>
      <c r="I34" s="31"/>
      <c r="J34" s="31"/>
    </row>
    <row r="35" spans="5:10" ht="15">
      <c r="E35" s="31"/>
      <c r="F35" s="31"/>
      <c r="G35" s="31"/>
      <c r="H35" s="31"/>
      <c r="I35" s="31"/>
      <c r="J35" s="31"/>
    </row>
    <row r="36" spans="5:10" ht="15">
      <c r="E36" s="31"/>
      <c r="F36" s="31"/>
      <c r="G36" s="31"/>
      <c r="H36" s="31"/>
      <c r="I36" s="31"/>
      <c r="J36" s="31"/>
    </row>
    <row r="37" spans="5:10" ht="15">
      <c r="E37" s="31"/>
      <c r="F37" s="31"/>
      <c r="G37" s="31"/>
      <c r="H37" s="31"/>
      <c r="I37" s="31"/>
      <c r="J37" s="31"/>
    </row>
    <row r="38" spans="5:10" ht="15" customHeight="1">
      <c r="E38" s="31"/>
      <c r="F38" s="31"/>
      <c r="G38" s="31"/>
      <c r="H38" s="31"/>
      <c r="I38" s="31"/>
      <c r="J38" s="31"/>
    </row>
    <row r="40" spans="5:10" ht="15">
      <c r="E40" s="42" t="s">
        <v>119</v>
      </c>
      <c r="F40" s="44"/>
      <c r="G40" s="44"/>
      <c r="H40" s="44"/>
      <c r="I40" s="44"/>
      <c r="J40" s="44"/>
    </row>
    <row r="41" spans="5:10" ht="15">
      <c r="E41" s="44"/>
      <c r="F41" s="44"/>
      <c r="G41" s="44"/>
      <c r="H41" s="44"/>
      <c r="I41" s="44"/>
      <c r="J41" s="44"/>
    </row>
    <row r="42" spans="5:10" ht="15" customHeight="1">
      <c r="E42" s="44"/>
      <c r="F42" s="44"/>
      <c r="G42" s="44"/>
      <c r="H42" s="44"/>
      <c r="I42" s="44"/>
      <c r="J42" s="44"/>
    </row>
  </sheetData>
  <sheetProtection/>
  <mergeCells count="7">
    <mergeCell ref="E40:J42"/>
    <mergeCell ref="E25:J26"/>
    <mergeCell ref="E28:J30"/>
    <mergeCell ref="E34:J38"/>
    <mergeCell ref="E4:J8"/>
    <mergeCell ref="E15:J16"/>
    <mergeCell ref="E17:J1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Strasbourg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Frederic G. Bertrand</dc:creator>
  <cp:keywords/>
  <dc:description/>
  <cp:lastModifiedBy>Frederic G. Bertrand</cp:lastModifiedBy>
  <dcterms:created xsi:type="dcterms:W3CDTF">2010-06-01T20:49:13Z</dcterms:created>
  <dcterms:modified xsi:type="dcterms:W3CDTF">2013-09-24T10:03:44Z</dcterms:modified>
  <cp:category/>
  <cp:version/>
  <cp:contentType/>
  <cp:contentStatus/>
</cp:coreProperties>
</file>